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закупки\поставка фильтров\"/>
    </mc:Choice>
  </mc:AlternateContent>
  <xr:revisionPtr revIDLastSave="0" documentId="13_ncr:1_{B1D46091-2249-4E60-9D65-CB2CF17D58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основание НМЦК, а также пре" sheetId="7" r:id="rId1"/>
  </sheets>
  <definedNames>
    <definedName name="_xlnm.Print_Area" localSheetId="0">'Обоснование НМЦК, а также пре'!$A$1:$K$17</definedName>
  </definedNames>
  <calcPr calcId="191029"/>
</workbook>
</file>

<file path=xl/calcChain.xml><?xml version="1.0" encoding="utf-8"?>
<calcChain xmlns="http://schemas.openxmlformats.org/spreadsheetml/2006/main">
  <c r="I11" i="7" l="1"/>
  <c r="K11" i="7" s="1"/>
  <c r="H11" i="7"/>
  <c r="J11" i="7" s="1"/>
  <c r="I12" i="7"/>
  <c r="H12" i="7"/>
  <c r="J12" i="7" s="1"/>
  <c r="I10" i="7"/>
  <c r="H10" i="7"/>
  <c r="J10" i="7" s="1"/>
  <c r="I9" i="7"/>
  <c r="H9" i="7"/>
  <c r="J9" i="7" s="1"/>
  <c r="I8" i="7"/>
  <c r="H8" i="7"/>
  <c r="J8" i="7" s="1"/>
  <c r="I7" i="7"/>
  <c r="H7" i="7"/>
  <c r="J7" i="7" s="1"/>
  <c r="J13" i="7" l="1"/>
  <c r="K7" i="7"/>
  <c r="K10" i="7"/>
  <c r="K8" i="7"/>
  <c r="K9" i="7"/>
  <c r="K12" i="7"/>
</calcChain>
</file>

<file path=xl/sharedStrings.xml><?xml version="1.0" encoding="utf-8"?>
<sst xmlns="http://schemas.openxmlformats.org/spreadsheetml/2006/main" count="28" uniqueCount="23">
  <si>
    <t>№ п/п</t>
  </si>
  <si>
    <t>Наименование товара</t>
  </si>
  <si>
    <t>Ед. изм.</t>
  </si>
  <si>
    <t>Кол-во</t>
  </si>
  <si>
    <t>Средняя цена за ед., руб.</t>
  </si>
  <si>
    <t>Среднее квадратичное отклонение</t>
  </si>
  <si>
    <t>Всего с НДС, руб.</t>
  </si>
  <si>
    <t>Коэффициент вариации *</t>
  </si>
  <si>
    <t>Цена за ед., руб. с НДС</t>
  </si>
  <si>
    <t>КП № 1</t>
  </si>
  <si>
    <t>КП № 2</t>
  </si>
  <si>
    <t>КП № 3</t>
  </si>
  <si>
    <t>ИТОГО</t>
  </si>
  <si>
    <t>Директор</t>
  </si>
  <si>
    <t>Е.В. Андреева</t>
  </si>
  <si>
    <t>штука</t>
  </si>
  <si>
    <t>Начальная (максимальная) цена контракта на поставку фильтров,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</si>
  <si>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Фильтр ФВК-1-592-592-300-6-G4</t>
  </si>
  <si>
    <t>Фильтр ФВК-1-592-285-300-6-G4</t>
  </si>
  <si>
    <t>Фильтр ФВК-1-285-592-300-3-G4</t>
  </si>
  <si>
    <t>Фильтр ФВК-1-492-492-300-5-G4</t>
  </si>
  <si>
    <t>Фильтр ФВК-1-792-392-300-8-G4</t>
  </si>
  <si>
    <t>Фильтр ФВКас-570-335-48-G4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</si>
</sst>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3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0" xfId="1" applyFont="1" applyFill="1" applyAlignment="1">
      <alignment vertical="top" wrapText="1"/>
    </xf>
    <xf numFmtId="0" fontId="0" fillId="0" borderId="1" xfId="0" applyBorder="1"/>
    <xf numFmtId="0" fontId="2" fillId="0" borderId="0" xfId="0" applyFont="1"/>
    <xf numFmtId="4" fontId="0" fillId="0" borderId="0" xfId="0" applyNumberFormat="1"/>
    <xf numFmtId="0" fontId="2" fillId="0" borderId="1" xfId="0" applyFont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9971D599-EE15-4953-B06D-8F0BB8663C63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M18"/>
  <sheetViews>
    <sheetView tabSelected="1" workbookViewId="0">
      <selection activeCell="G17" sqref="G17"/>
    </sheetView>
  </sheetViews>
  <sheetFormatPr defaultRowHeight="15" x14ac:dyDescent="0.25"/>
  <cols>
    <col min="1" max="1" width="7.85546875" customWidth="1"/>
    <col min="2" max="2" width="46.140625" customWidth="1"/>
    <col min="3" max="3" width="19.140625" customWidth="1"/>
    <col min="4" max="4" width="22.5703125" customWidth="1"/>
    <col min="5" max="5" width="21.140625" customWidth="1"/>
    <col min="6" max="7" width="17.7109375" customWidth="1"/>
    <col min="8" max="8" width="11.28515625" bestFit="1" customWidth="1"/>
    <col min="10" max="10" width="15" customWidth="1"/>
  </cols>
  <sheetData>
    <row r="1" spans="1:13" ht="106.5" customHeight="1" x14ac:dyDescent="0.25">
      <c r="A1" s="14" t="s">
        <v>16</v>
      </c>
      <c r="B1" s="15"/>
      <c r="C1" s="15"/>
      <c r="D1" s="15"/>
      <c r="E1" s="15"/>
      <c r="F1" s="15"/>
      <c r="G1" s="15"/>
    </row>
    <row r="2" spans="1:13" ht="36.75" customHeight="1" x14ac:dyDescent="0.25">
      <c r="B2" s="13"/>
      <c r="C2" s="13"/>
      <c r="D2" s="13"/>
      <c r="E2" s="13"/>
      <c r="F2" s="13"/>
      <c r="G2" s="13"/>
    </row>
    <row r="3" spans="1:13" x14ac:dyDescent="0.25">
      <c r="A3" s="16" t="s">
        <v>0</v>
      </c>
      <c r="B3" s="16" t="s">
        <v>1</v>
      </c>
      <c r="C3" s="17" t="s">
        <v>2</v>
      </c>
      <c r="D3" s="16" t="s">
        <v>3</v>
      </c>
      <c r="E3" s="11"/>
      <c r="F3" s="11"/>
      <c r="G3" s="11"/>
      <c r="H3" s="10" t="s">
        <v>4</v>
      </c>
      <c r="I3" s="10" t="s">
        <v>5</v>
      </c>
      <c r="J3" s="10" t="s">
        <v>6</v>
      </c>
      <c r="K3" s="10" t="s">
        <v>7</v>
      </c>
    </row>
    <row r="4" spans="1:13" x14ac:dyDescent="0.25">
      <c r="A4" s="16"/>
      <c r="B4" s="16"/>
      <c r="C4" s="18"/>
      <c r="D4" s="16"/>
      <c r="E4" s="11" t="s">
        <v>8</v>
      </c>
      <c r="F4" s="11"/>
      <c r="G4" s="11"/>
      <c r="H4" s="10"/>
      <c r="I4" s="10"/>
      <c r="J4" s="10"/>
      <c r="K4" s="10"/>
    </row>
    <row r="5" spans="1:13" x14ac:dyDescent="0.25">
      <c r="A5" s="16"/>
      <c r="B5" s="16"/>
      <c r="C5" s="18"/>
      <c r="D5" s="16"/>
      <c r="E5" s="10" t="s">
        <v>9</v>
      </c>
      <c r="F5" s="10" t="s">
        <v>10</v>
      </c>
      <c r="G5" s="10" t="s">
        <v>11</v>
      </c>
      <c r="H5" s="10"/>
      <c r="I5" s="10"/>
      <c r="J5" s="10"/>
      <c r="K5" s="10"/>
    </row>
    <row r="6" spans="1:13" x14ac:dyDescent="0.25">
      <c r="A6" s="16"/>
      <c r="B6" s="17"/>
      <c r="C6" s="19"/>
      <c r="D6" s="17"/>
      <c r="E6" s="12"/>
      <c r="F6" s="12"/>
      <c r="G6" s="12"/>
      <c r="H6" s="10"/>
      <c r="I6" s="10"/>
      <c r="J6" s="10"/>
      <c r="K6" s="10"/>
    </row>
    <row r="7" spans="1:13" ht="20.25" customHeight="1" x14ac:dyDescent="0.25">
      <c r="A7" s="1">
        <v>1</v>
      </c>
      <c r="B7" s="9" t="s">
        <v>17</v>
      </c>
      <c r="C7" s="1" t="s">
        <v>15</v>
      </c>
      <c r="D7" s="2">
        <v>18</v>
      </c>
      <c r="E7" s="3">
        <v>1048.5999999999999</v>
      </c>
      <c r="F7" s="3">
        <v>1160.95</v>
      </c>
      <c r="G7" s="3">
        <v>1258.32</v>
      </c>
      <c r="H7" s="3">
        <f t="shared" ref="H7:H12" si="0">ROUND(AVERAGE(E7:G7),2)</f>
        <v>1155.96</v>
      </c>
      <c r="I7" s="3">
        <f t="shared" ref="I7:I12" si="1">ROUND(STDEV(E7:G7),2)</f>
        <v>104.95</v>
      </c>
      <c r="J7" s="3">
        <f t="shared" ref="J7:J12" si="2">D7*H7</f>
        <v>20807.28</v>
      </c>
      <c r="K7" s="3">
        <f t="shared" ref="K7:K12" si="3">I7/H7*100</f>
        <v>9.0790338766047274</v>
      </c>
      <c r="L7" s="4"/>
      <c r="M7" s="4"/>
    </row>
    <row r="8" spans="1:13" ht="19.5" customHeight="1" x14ac:dyDescent="0.25">
      <c r="A8" s="1">
        <v>2</v>
      </c>
      <c r="B8" s="9" t="s">
        <v>18</v>
      </c>
      <c r="C8" s="1" t="s">
        <v>15</v>
      </c>
      <c r="D8" s="2">
        <v>16</v>
      </c>
      <c r="E8" s="3">
        <v>712.6</v>
      </c>
      <c r="F8" s="3">
        <v>788.95</v>
      </c>
      <c r="G8" s="3">
        <v>855.12</v>
      </c>
      <c r="H8" s="3">
        <f t="shared" si="0"/>
        <v>785.56</v>
      </c>
      <c r="I8" s="3">
        <f t="shared" si="1"/>
        <v>71.319999999999993</v>
      </c>
      <c r="J8" s="3">
        <f t="shared" si="2"/>
        <v>12568.96</v>
      </c>
      <c r="K8" s="3">
        <f t="shared" si="3"/>
        <v>9.0788736697387851</v>
      </c>
      <c r="L8" s="4"/>
      <c r="M8" s="4"/>
    </row>
    <row r="9" spans="1:13" ht="18" customHeight="1" x14ac:dyDescent="0.25">
      <c r="A9" s="1">
        <v>3</v>
      </c>
      <c r="B9" s="9" t="s">
        <v>19</v>
      </c>
      <c r="C9" s="1" t="s">
        <v>15</v>
      </c>
      <c r="D9" s="2">
        <v>1</v>
      </c>
      <c r="E9" s="3">
        <v>725.2</v>
      </c>
      <c r="F9" s="3">
        <v>802.9</v>
      </c>
      <c r="G9" s="3">
        <v>870.24</v>
      </c>
      <c r="H9" s="3">
        <f t="shared" si="0"/>
        <v>799.45</v>
      </c>
      <c r="I9" s="3">
        <f t="shared" si="1"/>
        <v>72.58</v>
      </c>
      <c r="J9" s="3">
        <f t="shared" si="2"/>
        <v>799.45</v>
      </c>
      <c r="K9" s="3">
        <f t="shared" si="3"/>
        <v>9.0787416348739747</v>
      </c>
      <c r="L9" s="4"/>
      <c r="M9" s="4"/>
    </row>
    <row r="10" spans="1:13" ht="15.75" customHeight="1" x14ac:dyDescent="0.25">
      <c r="A10" s="1">
        <v>4</v>
      </c>
      <c r="B10" s="9" t="s">
        <v>20</v>
      </c>
      <c r="C10" s="1" t="s">
        <v>15</v>
      </c>
      <c r="D10" s="2">
        <v>2</v>
      </c>
      <c r="E10" s="3">
        <v>840</v>
      </c>
      <c r="F10" s="3">
        <v>930</v>
      </c>
      <c r="G10" s="3">
        <v>1008</v>
      </c>
      <c r="H10" s="3">
        <f t="shared" si="0"/>
        <v>926</v>
      </c>
      <c r="I10" s="3">
        <f t="shared" si="1"/>
        <v>84.07</v>
      </c>
      <c r="J10" s="3">
        <f t="shared" si="2"/>
        <v>1852</v>
      </c>
      <c r="K10" s="3">
        <f t="shared" si="3"/>
        <v>9.078833693304535</v>
      </c>
      <c r="L10" s="4"/>
      <c r="M10" s="4"/>
    </row>
    <row r="11" spans="1:13" x14ac:dyDescent="0.25">
      <c r="A11" s="1">
        <v>5</v>
      </c>
      <c r="B11" s="9" t="s">
        <v>21</v>
      </c>
      <c r="C11" s="1" t="s">
        <v>15</v>
      </c>
      <c r="D11" s="2">
        <v>2</v>
      </c>
      <c r="E11" s="3">
        <v>1010.8</v>
      </c>
      <c r="F11" s="3">
        <v>1119.0999999999999</v>
      </c>
      <c r="G11" s="3">
        <v>1212.96</v>
      </c>
      <c r="H11" s="3">
        <f t="shared" ref="H11" si="4">ROUND(AVERAGE(E11:G11),2)</f>
        <v>1114.29</v>
      </c>
      <c r="I11" s="3">
        <f t="shared" ref="I11" si="5">ROUND(STDEV(E11:G11),2)</f>
        <v>101.17</v>
      </c>
      <c r="J11" s="3">
        <f t="shared" ref="J11" si="6">D11*H11</f>
        <v>2228.58</v>
      </c>
      <c r="K11" s="3">
        <f t="shared" ref="K11" si="7">I11/H11*100</f>
        <v>9.0793240538818445</v>
      </c>
      <c r="L11" s="4"/>
      <c r="M11" s="4"/>
    </row>
    <row r="12" spans="1:13" x14ac:dyDescent="0.25">
      <c r="A12" s="1">
        <v>6</v>
      </c>
      <c r="B12" s="9" t="s">
        <v>22</v>
      </c>
      <c r="C12" s="1" t="s">
        <v>15</v>
      </c>
      <c r="D12" s="2">
        <v>1</v>
      </c>
      <c r="E12" s="3">
        <v>679</v>
      </c>
      <c r="F12" s="3">
        <v>751.75</v>
      </c>
      <c r="G12" s="3">
        <v>814.8</v>
      </c>
      <c r="H12" s="3">
        <f t="shared" si="0"/>
        <v>748.52</v>
      </c>
      <c r="I12" s="3">
        <f t="shared" si="1"/>
        <v>67.959999999999994</v>
      </c>
      <c r="J12" s="3">
        <f t="shared" si="2"/>
        <v>748.52</v>
      </c>
      <c r="K12" s="3">
        <f t="shared" si="3"/>
        <v>9.0792497194463735</v>
      </c>
    </row>
    <row r="13" spans="1:13" x14ac:dyDescent="0.25">
      <c r="A13" s="6"/>
      <c r="B13" s="6" t="s">
        <v>12</v>
      </c>
      <c r="C13" s="1"/>
      <c r="D13" s="6"/>
      <c r="E13" s="6"/>
      <c r="F13" s="6"/>
      <c r="G13" s="6"/>
      <c r="H13" s="6"/>
      <c r="I13" s="6"/>
      <c r="J13" s="3">
        <f>SUM(J7:J12)</f>
        <v>39004.789999999994</v>
      </c>
      <c r="K13" s="6"/>
    </row>
    <row r="14" spans="1:13" x14ac:dyDescent="0.25">
      <c r="B14" s="5"/>
      <c r="J14" s="8"/>
    </row>
    <row r="17" spans="1:3" x14ac:dyDescent="0.25">
      <c r="A17" s="7"/>
      <c r="B17" s="7" t="s">
        <v>13</v>
      </c>
      <c r="C17" s="7" t="s">
        <v>14</v>
      </c>
    </row>
    <row r="18" spans="1:3" x14ac:dyDescent="0.25">
      <c r="A18" s="7"/>
      <c r="B18" s="7"/>
      <c r="C18" s="7"/>
    </row>
  </sheetData>
  <sheetProtection selectLockedCells="1"/>
  <mergeCells count="15">
    <mergeCell ref="B2:G2"/>
    <mergeCell ref="A1:G1"/>
    <mergeCell ref="A3:A6"/>
    <mergeCell ref="B3:B6"/>
    <mergeCell ref="C3:C6"/>
    <mergeCell ref="D3:D6"/>
    <mergeCell ref="E3:G3"/>
    <mergeCell ref="H3:H6"/>
    <mergeCell ref="I3:I6"/>
    <mergeCell ref="J3:J6"/>
    <mergeCell ref="K3:K6"/>
    <mergeCell ref="E4:G4"/>
    <mergeCell ref="E5:E6"/>
    <mergeCell ref="F5:F6"/>
    <mergeCell ref="G5:G6"/>
  </mergeCells>
  <conditionalFormatting sqref="K7:K12">
    <cfRule type="containsText" dxfId="1" priority="1" operator="containsText" text="НЕОДНОРОДНЫЕ">
      <formula>NOT(ISERROR(SEARCH("НЕОДНОРОДНЫЕ",K7)))</formula>
    </cfRule>
    <cfRule type="cellIs" dxfId="0" priority="2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66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Обоснование НМЦК, а также пре</vt:lpstr>
      <vt:lpstr>'Обоснование НМЦК, а также пре'!Область_печати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User</cp:lastModifiedBy>
  <cp:lastPrinted>2026-06-04T08:28:28Z</cp:lastPrinted>
  <dcterms:created xsi:type="dcterms:W3CDTF">2021-01-19T11:34:04Z</dcterms:created>
  <dcterms:modified xsi:type="dcterms:W3CDTF">2026-06-04T08:28:30Z</dcterms:modified>
</cp:coreProperties>
</file>