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32760" yWindow="32760" windowWidth="23040" windowHeight="8970"/>
  </bookViews>
  <sheets>
    <sheet name="НМЦК " sheetId="4" r:id="rId1"/>
  </sheets>
  <definedNames>
    <definedName name="_xlnm.Print_Area" localSheetId="0">'НМЦК '!$A$2:$N$11</definedName>
  </definedNames>
  <calcPr calcId="125725"/>
</workbook>
</file>

<file path=xl/calcChain.xml><?xml version="1.0" encoding="utf-8"?>
<calcChain xmlns="http://schemas.openxmlformats.org/spreadsheetml/2006/main">
  <c r="K7" i="4"/>
  <c r="L7" s="1"/>
  <c r="M7" s="1"/>
  <c r="N7" s="1"/>
  <c r="K8"/>
  <c r="L8" s="1"/>
  <c r="M8" s="1"/>
  <c r="N8" s="1"/>
  <c r="H8"/>
  <c r="I8" s="1"/>
  <c r="J8" s="1"/>
  <c r="H7"/>
  <c r="I7" s="1"/>
  <c r="J7" s="1"/>
  <c r="N9" l="1"/>
</calcChain>
</file>

<file path=xl/comments1.xml><?xml version="1.0" encoding="utf-8"?>
<comments xmlns="http://schemas.openxmlformats.org/spreadsheetml/2006/main">
  <authors>
    <author>Маланичева Василиса Владиславовна</author>
  </authors>
  <commentList>
    <comment ref="A2" authorId="0">
      <text>
        <r>
          <rPr>
            <b/>
            <sz val="9"/>
            <color indexed="81"/>
            <rFont val="Tahoma"/>
            <family val="2"/>
            <charset val="204"/>
          </rPr>
          <t>Маланичева Василиса Владиславовна:</t>
        </r>
        <r>
          <rPr>
            <sz val="9"/>
            <color indexed="81"/>
            <rFont val="Tahoma"/>
            <family val="2"/>
            <charset val="204"/>
          </rPr>
          <t xml:space="preserve">
Распоряжение Комитета по культуре Правительства Санкт-Петербурга от 23.01.2024 N 26 "О внесении изменений в распоряжение Комитета по культуре Санкт-Петербурга от 15.02.2021 N 87"</t>
        </r>
      </text>
    </comment>
  </commentList>
</comments>
</file>

<file path=xl/sharedStrings.xml><?xml version="1.0" encoding="utf-8"?>
<sst xmlns="http://schemas.openxmlformats.org/spreadsheetml/2006/main" count="38" uniqueCount="34">
  <si>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</si>
  <si>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</si>
  <si>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</si>
  <si>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</si>
  <si>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</si>
  <si>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</si>
  <si>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</si>
  <si>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</si>
  <si>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</si>
  <si>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</si>
  <si>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</si>
  <si>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</si>
  <si>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1</t>
  </si>
  <si>
    <t>2</t>
  </si>
  <si>
    <t>СПб ГБПОУ "Санкт-Петербургское музыкально-педагогическое училище"</t>
  </si>
  <si>
    <t xml:space="preserve">Поставщик №1 </t>
  </si>
  <si>
    <t xml:space="preserve">Поставщик №2  </t>
  </si>
  <si>
    <t xml:space="preserve">Поставщик №3 </t>
  </si>
  <si>
    <t>ИТОГО:</t>
  </si>
  <si>
    <t>№п/п</t>
  </si>
  <si>
    <t>Директор                                                                                                                                         С.О. Клевцова</t>
  </si>
  <si>
    <t>Минимальная цена за единицу, руб.</t>
  </si>
  <si>
    <t>шт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</si>
  <si>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</si>
  <si>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ОКПД 2</t>
  </si>
  <si>
    <t>Нац. режим по 1875</t>
  </si>
  <si>
    <t>Обоснование неиспользования национального режима при формировании НМЦК</t>
  </si>
  <si>
    <t>ограничение</t>
  </si>
  <si>
    <t>абзац 4 пп. г п. 7 ПП 1875</t>
  </si>
  <si>
    <t>Обоснование начальной (максимальной) цены закупки товара (оборудования и инвентаря) по результатам проведенного мониторинга</t>
  </si>
  <si>
    <t>Рукава пожарные в сборе с головками</t>
  </si>
  <si>
    <t>Рукава пожарные в сборе с головками и стволом</t>
  </si>
  <si>
    <t>Заказчиком были направлены 5 запросов о предоставлении ценовой информации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Особенности определения НМЦК, предсмотренные Постановлением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лиц”, не применялись га основании абзаца 4 пп. г п. 7 ПП 1875.</t>
  </si>
  <si>
    <t>22.19.30.137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</si>
</sst>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Helv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10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0" fillId="0" borderId="0"/>
  </cellStyleXfs>
  <cellXfs count="48">
    <xf numFmtId="0" fontId="0" fillId="0" borderId="0" xfId="0"/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 applyFill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9" fillId="0" borderId="0" xfId="0" applyFont="1"/>
    <xf numFmtId="4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 indent="1"/>
    </xf>
    <xf numFmtId="0" fontId="8" fillId="2" borderId="0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 indent="1"/>
    </xf>
    <xf numFmtId="0" fontId="15" fillId="2" borderId="1" xfId="0" applyNumberFormat="1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4" fontId="0" fillId="0" borderId="0" xfId="0" applyNumberFormat="1"/>
    <xf numFmtId="0" fontId="2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top" wrapText="1"/>
    </xf>
  </cellXfs>
  <cellStyles count="6">
    <cellStyle name="Обычный" xfId="0" builtinId="0"/>
    <cellStyle name="Обычный 10 2 2 2 2 2 2 2 5" xfId="1"/>
    <cellStyle name="Обычный 19" xfId="2"/>
    <cellStyle name="Обычный 2" xfId="3"/>
    <cellStyle name="Обычный 3" xfId="4"/>
    <cellStyle name="Стиль 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942975</xdr:rowOff>
    </xdr:from>
    <xdr:to>
      <xdr:col>9</xdr:col>
      <xdr:colOff>0</xdr:colOff>
      <xdr:row>5</xdr:row>
      <xdr:rowOff>1314450</xdr:rowOff>
    </xdr:to>
    <xdr:pic>
      <xdr:nvPicPr>
        <xdr:cNvPr id="129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58175" y="3181350"/>
          <a:ext cx="923925" cy="37147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1362075</xdr:rowOff>
    </xdr:to>
    <xdr:pic>
      <xdr:nvPicPr>
        <xdr:cNvPr id="129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19950" y="3171825"/>
          <a:ext cx="695325" cy="428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8</xdr:col>
      <xdr:colOff>695325</xdr:colOff>
      <xdr:row>5</xdr:row>
      <xdr:rowOff>1466850</xdr:rowOff>
    </xdr:from>
    <xdr:to>
      <xdr:col>9</xdr:col>
      <xdr:colOff>571500</xdr:colOff>
      <xdr:row>5</xdr:row>
      <xdr:rowOff>1819275</xdr:rowOff>
    </xdr:to>
    <xdr:pic>
      <xdr:nvPicPr>
        <xdr:cNvPr id="129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24925" y="3705225"/>
          <a:ext cx="8286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838200</xdr:colOff>
      <xdr:row>5</xdr:row>
      <xdr:rowOff>1362075</xdr:rowOff>
    </xdr:from>
    <xdr:to>
      <xdr:col>8</xdr:col>
      <xdr:colOff>666750</xdr:colOff>
      <xdr:row>5</xdr:row>
      <xdr:rowOff>1819275</xdr:rowOff>
    </xdr:to>
    <xdr:pic>
      <xdr:nvPicPr>
        <xdr:cNvPr id="129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29575" y="3600450"/>
          <a:ext cx="8667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7"/>
  <sheetViews>
    <sheetView tabSelected="1" zoomScale="70" zoomScaleNormal="70" zoomScaleSheetLayoutView="70" workbookViewId="0">
      <selection activeCell="O7" sqref="O7:O8"/>
    </sheetView>
  </sheetViews>
  <sheetFormatPr defaultRowHeight="12.75"/>
  <cols>
    <col min="1" max="1" width="5.5703125" customWidth="1"/>
    <col min="2" max="2" width="42.5703125" customWidth="1"/>
    <col min="3" max="3" width="7.7109375" customWidth="1"/>
    <col min="4" max="4" width="7.5703125" customWidth="1"/>
    <col min="5" max="5" width="15.7109375" customWidth="1"/>
    <col min="6" max="6" width="14.42578125" customWidth="1"/>
    <col min="7" max="7" width="14.28515625" customWidth="1"/>
    <col min="8" max="8" width="15.5703125" customWidth="1"/>
    <col min="9" max="9" width="14.28515625" customWidth="1"/>
    <col min="11" max="11" width="15" customWidth="1"/>
    <col min="12" max="12" width="14.5703125" customWidth="1"/>
    <col min="13" max="13" width="16.42578125" customWidth="1"/>
    <col min="14" max="14" width="15.42578125" customWidth="1"/>
    <col min="15" max="16" width="14.28515625" customWidth="1"/>
    <col min="17" max="17" width="14.85546875" customWidth="1"/>
  </cols>
  <sheetData>
    <row r="1" spans="1:17" ht="59.45" customHeight="1">
      <c r="A1" s="44" t="s">
        <v>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7" ht="43.15" customHeight="1">
      <c r="A2" s="46" t="s">
        <v>23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7" s="3" customFormat="1" ht="25.5" customHeight="1">
      <c r="A3" s="41" t="s">
        <v>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7" s="3" customFormat="1" ht="21.6" customHeight="1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7" ht="27.75" customHeight="1">
      <c r="A5" s="39" t="s">
        <v>19</v>
      </c>
      <c r="B5" s="37" t="s">
        <v>0</v>
      </c>
      <c r="C5" s="37" t="s">
        <v>1</v>
      </c>
      <c r="D5" s="37" t="s">
        <v>2</v>
      </c>
      <c r="E5" s="38" t="s">
        <v>3</v>
      </c>
      <c r="F5" s="38"/>
      <c r="G5" s="38"/>
      <c r="H5" s="47" t="s">
        <v>6</v>
      </c>
      <c r="I5" s="47"/>
      <c r="J5" s="47"/>
      <c r="K5" s="38" t="s">
        <v>7</v>
      </c>
      <c r="L5" s="38"/>
      <c r="M5" s="38"/>
      <c r="N5" s="38"/>
      <c r="O5" s="45" t="s">
        <v>24</v>
      </c>
      <c r="P5" s="45" t="s">
        <v>25</v>
      </c>
      <c r="Q5" s="45" t="s">
        <v>26</v>
      </c>
    </row>
    <row r="6" spans="1:17" ht="148.5" customHeight="1">
      <c r="A6" s="40"/>
      <c r="B6" s="37"/>
      <c r="C6" s="37"/>
      <c r="D6" s="37"/>
      <c r="E6" s="2" t="s">
        <v>15</v>
      </c>
      <c r="F6" s="2" t="s">
        <v>16</v>
      </c>
      <c r="G6" s="2" t="s">
        <v>17</v>
      </c>
      <c r="H6" s="2" t="s">
        <v>4</v>
      </c>
      <c r="I6" s="2" t="s">
        <v>5</v>
      </c>
      <c r="J6" s="1" t="s">
        <v>8</v>
      </c>
      <c r="K6" s="2" t="s">
        <v>21</v>
      </c>
      <c r="L6" s="2" t="s">
        <v>9</v>
      </c>
      <c r="M6" s="2" t="s">
        <v>10</v>
      </c>
      <c r="N6" s="2" t="s">
        <v>11</v>
      </c>
      <c r="O6" s="45"/>
      <c r="P6" s="45"/>
      <c r="Q6" s="45"/>
    </row>
    <row r="7" spans="1:17" s="9" customFormat="1" ht="39" customHeight="1">
      <c r="A7" s="10" t="s">
        <v>12</v>
      </c>
      <c r="B7" s="30" t="s">
        <v>30</v>
      </c>
      <c r="C7" s="32" t="s">
        <v>22</v>
      </c>
      <c r="D7" s="11">
        <v>4</v>
      </c>
      <c r="E7" s="8">
        <v>2725</v>
      </c>
      <c r="F7" s="8">
        <v>1831</v>
      </c>
      <c r="G7" s="8">
        <v>2710</v>
      </c>
      <c r="H7" s="12">
        <f>AVERAGE(E7:G7)</f>
        <v>2422</v>
      </c>
      <c r="I7" s="13">
        <f>SQRT(((SUM((POWER(E7-H7,2)),(POWER(F7-H7,2)),(POWER(G7-H7,2)))/(COLUMNS(E7:G7)-1))))</f>
        <v>511.87596153755845</v>
      </c>
      <c r="J7" s="13">
        <f>I7/H7*100</f>
        <v>21.134432763730736</v>
      </c>
      <c r="K7" s="14">
        <f>MIN(E7:G7)</f>
        <v>1831</v>
      </c>
      <c r="L7" s="14">
        <f>K7/D7*D7</f>
        <v>1831</v>
      </c>
      <c r="M7" s="14">
        <f>ROUNDDOWN(L7,2)</f>
        <v>1831</v>
      </c>
      <c r="N7" s="14">
        <f>M7*D7</f>
        <v>7324</v>
      </c>
      <c r="O7" s="36" t="s">
        <v>33</v>
      </c>
      <c r="P7" s="35" t="s">
        <v>27</v>
      </c>
      <c r="Q7" s="35" t="s">
        <v>28</v>
      </c>
    </row>
    <row r="8" spans="1:17" s="9" customFormat="1" ht="48" customHeight="1">
      <c r="A8" s="10" t="s">
        <v>13</v>
      </c>
      <c r="B8" s="31" t="s">
        <v>31</v>
      </c>
      <c r="C8" s="32" t="s">
        <v>22</v>
      </c>
      <c r="D8" s="11">
        <v>4</v>
      </c>
      <c r="E8" s="8">
        <v>3000</v>
      </c>
      <c r="F8" s="8">
        <v>1892</v>
      </c>
      <c r="G8" s="8">
        <v>3020</v>
      </c>
      <c r="H8" s="12">
        <f>AVERAGE(E8:G8)</f>
        <v>2637.3333333333335</v>
      </c>
      <c r="I8" s="13">
        <f>SQRT(((SUM((POWER(E8-H8,2)),(POWER(F8-H8,2)),(POWER(G8-H8,2)))/(COLUMNS(E8:G8)-1))))</f>
        <v>645.55505832836081</v>
      </c>
      <c r="J8" s="13">
        <f>I8/H8*100</f>
        <v>24.477567934594063</v>
      </c>
      <c r="K8" s="14">
        <f>MIN(E8:G8)</f>
        <v>1892</v>
      </c>
      <c r="L8" s="14">
        <f>K8/D8*D8</f>
        <v>1892</v>
      </c>
      <c r="M8" s="14">
        <f>ROUNDDOWN(L8,2)</f>
        <v>1892</v>
      </c>
      <c r="N8" s="14">
        <f>M8*D8</f>
        <v>7568</v>
      </c>
      <c r="O8" s="36" t="s">
        <v>33</v>
      </c>
      <c r="P8" s="35" t="s">
        <v>27</v>
      </c>
      <c r="Q8" s="35" t="s">
        <v>28</v>
      </c>
    </row>
    <row r="9" spans="1:17" s="9" customFormat="1" ht="19.5" customHeight="1">
      <c r="A9" s="23"/>
      <c r="B9" s="24" t="s">
        <v>18</v>
      </c>
      <c r="C9" s="25"/>
      <c r="D9" s="26"/>
      <c r="E9" s="27"/>
      <c r="F9" s="27"/>
      <c r="G9" s="27"/>
      <c r="H9" s="28"/>
      <c r="I9" s="29"/>
      <c r="J9" s="29"/>
      <c r="K9" s="28"/>
      <c r="L9" s="28"/>
      <c r="M9" s="28"/>
      <c r="N9" s="28">
        <f>SUM(N7:N8)</f>
        <v>14892</v>
      </c>
    </row>
    <row r="10" spans="1:17" ht="13.9" customHeight="1">
      <c r="A10" s="15"/>
      <c r="B10" s="16"/>
      <c r="C10" s="17"/>
      <c r="D10" s="18"/>
      <c r="E10" s="19"/>
      <c r="F10" s="19"/>
      <c r="G10" s="19"/>
      <c r="H10" s="20"/>
      <c r="I10" s="21"/>
      <c r="J10" s="21"/>
      <c r="K10" s="22"/>
      <c r="L10" s="22"/>
      <c r="M10" s="22"/>
      <c r="N10" s="22"/>
    </row>
    <row r="11" spans="1:17" s="6" customFormat="1" ht="17.25" customHeight="1">
      <c r="A11" s="43" t="s">
        <v>20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17" s="6" customFormat="1" ht="29.25" customHeight="1">
      <c r="A12"/>
      <c r="B12" s="7"/>
      <c r="C12"/>
      <c r="D12"/>
      <c r="E12"/>
      <c r="F12"/>
      <c r="G12"/>
      <c r="H12"/>
      <c r="I12"/>
      <c r="J12"/>
      <c r="K12"/>
      <c r="L12"/>
      <c r="M12"/>
      <c r="N12"/>
    </row>
    <row r="13" spans="1:17" ht="15.75">
      <c r="A13" s="6"/>
      <c r="B13" s="4"/>
      <c r="C13" s="4"/>
      <c r="D13" s="6"/>
      <c r="E13" s="5"/>
      <c r="F13" s="5"/>
      <c r="G13" s="6"/>
      <c r="H13" s="6"/>
      <c r="I13" s="6"/>
      <c r="J13" s="6"/>
      <c r="K13" s="6"/>
      <c r="L13" s="6"/>
      <c r="M13" s="6"/>
      <c r="N13" s="33"/>
    </row>
    <row r="14" spans="1:17">
      <c r="N14" s="34"/>
    </row>
    <row r="16" spans="1:17">
      <c r="N16" s="34"/>
    </row>
    <row r="17" spans="14:14">
      <c r="N17" s="34"/>
    </row>
  </sheetData>
  <mergeCells count="15">
    <mergeCell ref="A11:N11"/>
    <mergeCell ref="A1:N1"/>
    <mergeCell ref="O5:O6"/>
    <mergeCell ref="P5:P6"/>
    <mergeCell ref="Q5:Q6"/>
    <mergeCell ref="A2:N2"/>
    <mergeCell ref="D5:D6"/>
    <mergeCell ref="B5:B6"/>
    <mergeCell ref="H5:J5"/>
    <mergeCell ref="C5:C6"/>
    <mergeCell ref="E5:G5"/>
    <mergeCell ref="A5:A6"/>
    <mergeCell ref="A3:N3"/>
    <mergeCell ref="A4:N4"/>
    <mergeCell ref="K5:N5"/>
  </mergeCells>
  <phoneticPr fontId="13" type="noConversion"/>
  <pageMargins left="0.25" right="0.25" top="0.75" bottom="0.75" header="0.3" footer="0.3"/>
  <pageSetup paperSize="9" scale="70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</vt:lpstr>
      <vt:lpstr>'НМЦК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2026-03-12T10:47:49Z</cp:lastPrinted>
  <dcterms:created xsi:type="dcterms:W3CDTF">1996-10-08T23:32:33Z</dcterms:created>
  <dcterms:modified xsi:type="dcterms:W3CDTF">2026-06-18T14:13:50Z</dcterms:modified>
</cp:coreProperties>
</file>