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КСОБ_2027\Сады\"/>
    </mc:Choice>
  </mc:AlternateContent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N37" i="1" l="1"/>
  <c r="N36" i="1" l="1"/>
  <c r="N35" i="1"/>
  <c r="N33" i="1"/>
  <c r="N32" i="1"/>
  <c r="N30" i="1"/>
  <c r="N29" i="1"/>
  <c r="N28" i="1"/>
  <c r="N27" i="1"/>
  <c r="N26" i="1"/>
  <c r="N25" i="1"/>
  <c r="N23" i="1"/>
  <c r="N22" i="1"/>
  <c r="N21" i="1"/>
  <c r="N19" i="1"/>
  <c r="N18" i="1"/>
  <c r="N16" i="1"/>
  <c r="N15" i="1"/>
  <c r="N14" i="1"/>
  <c r="N13" i="1"/>
  <c r="G36" i="1" l="1"/>
  <c r="F36" i="1"/>
  <c r="G35" i="1"/>
  <c r="F35" i="1"/>
  <c r="G33" i="1"/>
  <c r="F33" i="1"/>
  <c r="G32" i="1"/>
  <c r="F32" i="1"/>
  <c r="G30" i="1"/>
  <c r="F30" i="1"/>
  <c r="G29" i="1"/>
  <c r="F29" i="1"/>
  <c r="G28" i="1"/>
  <c r="F28" i="1"/>
  <c r="G27" i="1"/>
  <c r="F27" i="1"/>
  <c r="G26" i="1"/>
  <c r="F26" i="1"/>
  <c r="G25" i="1"/>
  <c r="F25" i="1"/>
  <c r="G23" i="1"/>
  <c r="F23" i="1"/>
  <c r="G22" i="1"/>
  <c r="F22" i="1"/>
  <c r="G21" i="1"/>
  <c r="F21" i="1"/>
  <c r="G19" i="1"/>
  <c r="F19" i="1"/>
  <c r="G18" i="1"/>
  <c r="F18" i="1"/>
  <c r="G16" i="1"/>
  <c r="F16" i="1"/>
  <c r="G15" i="1"/>
  <c r="F15" i="1"/>
  <c r="G14" i="1"/>
  <c r="F14" i="1"/>
  <c r="G13" i="1"/>
  <c r="F13" i="1"/>
  <c r="H16" i="1" l="1"/>
  <c r="H25" i="1"/>
  <c r="H14" i="1"/>
  <c r="H18" i="1"/>
  <c r="H26" i="1"/>
  <c r="H32" i="1"/>
  <c r="H36" i="1"/>
  <c r="H13" i="1"/>
  <c r="H15" i="1"/>
  <c r="H19" i="1"/>
  <c r="H22" i="1"/>
  <c r="H23" i="1"/>
  <c r="H27" i="1"/>
  <c r="H33" i="1"/>
  <c r="H28" i="1"/>
  <c r="H30" i="1"/>
  <c r="H35" i="1"/>
  <c r="H21" i="1"/>
  <c r="H29" i="1"/>
</calcChain>
</file>

<file path=xl/sharedStrings.xml><?xml version="1.0" encoding="utf-8"?>
<sst xmlns="http://schemas.openxmlformats.org/spreadsheetml/2006/main" count="86" uniqueCount="50">
  <si>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</si>
  <si>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</si>
  <si>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</si>
  <si>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</si>
  <si>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</si>
  <si>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</si>
  <si>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</si>
  <si>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</si>
  <si>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</si>
  <si>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***</t>
  </si>
  <si>
    <t>Кол-во месяцев обслуживания</t>
  </si>
  <si>
    <t>Оказание услуг по техническому обслуживанию комплексных систем обеспечения безопасности</t>
  </si>
  <si>
    <t xml:space="preserve">1. Обслуживание системы пожарной сигнализации:  </t>
  </si>
  <si>
    <t>Извещатель пожарный дымовой</t>
  </si>
  <si>
    <t>Извещатель пожарный ручной электроканальный радиоканальный</t>
  </si>
  <si>
    <t>Оповещатель пожарный световой/свето-звуковой</t>
  </si>
  <si>
    <t>Приборы приемно-контрольные, блоки питания, кабельные прокладки и другие исполнительные устройства, входящие в систему</t>
  </si>
  <si>
    <t>2. Обслуживание системы оповещения и управления эвакуацией:</t>
  </si>
  <si>
    <t>Оповещатель речевой/звуковой</t>
  </si>
  <si>
    <t>Извещатель охранный объемный оптико-электронный</t>
  </si>
  <si>
    <t>Извещатель охранный магнитоконтактный универсальный</t>
  </si>
  <si>
    <t>Домофон</t>
  </si>
  <si>
    <t>Электромеханическое (злектромагнитное) запорное устройство</t>
  </si>
  <si>
    <t>Кнопки управления выходом</t>
  </si>
  <si>
    <t>Трубки домофона</t>
  </si>
  <si>
    <t>Считывающее устройство идентификаторов системы управления и контроля доступа</t>
  </si>
  <si>
    <t>Блоки питания, кабельные прокладки, входящие в систему</t>
  </si>
  <si>
    <t xml:space="preserve">Видеокамера </t>
  </si>
  <si>
    <t>Блоки питания, приборы, входящие в систему</t>
  </si>
  <si>
    <t>СГ-1-1Г</t>
  </si>
  <si>
    <t>СГ-1-1Г (поверка)</t>
  </si>
  <si>
    <t>3. Обслуживание системы охранной сигнализации:</t>
  </si>
  <si>
    <t>4. Обслуживание системы управления и контроля доступа:</t>
  </si>
  <si>
    <t>5. Обслуживание системы телевизионного охранного наблюдения:</t>
  </si>
  <si>
    <t>6. Обслуживание системы контроля загазованности:</t>
  </si>
  <si>
    <t xml:space="preserve">Минимальная цена (за 1 шт., за 1 месяц обслуживания/ за 1 комплект за месяц обслуживания комплекта/за 1 поверку) </t>
  </si>
  <si>
    <t xml:space="preserve">Цена предложенная участником 
№ 3, руб. ц₃ 
(за 1 шт., за 1 месяц обслуживания/ за 1 комплект за месяц обслуживания комплекта/за 1 поверку) </t>
  </si>
  <si>
    <t xml:space="preserve">Цена предложенная участником 
№ 2, руб. ц₂
(за 1 шт., за 1 месяц обслуживания/ за 1 комплект за месяц обслуживания комплекта/за 1 поверку) </t>
  </si>
  <si>
    <t xml:space="preserve">Цена предложенная участником 
№ 1, руб. ц₁
(за 1 шт., за 1 месяц обслуживания/ за 1 комплект за месяц обслуживания комплекта/за 1 поверку) </t>
  </si>
  <si>
    <t>Количество</t>
  </si>
  <si>
    <t>Количество (поверок)</t>
  </si>
  <si>
    <t>Единица измерения</t>
  </si>
  <si>
    <t>шт.</t>
  </si>
  <si>
    <t>усл.ед.</t>
  </si>
  <si>
    <t>прибор ТО</t>
  </si>
  <si>
    <t>прибор</t>
  </si>
  <si>
    <t>где выделено зеленым, если у Вас есть данная система количество - 1</t>
  </si>
  <si>
    <t>Обслуживание системы контроля загазованности: в одном столбце указывается кол-во приборов, подлежащих Техобслуживанию, в другом кол-во приборов, подлежащих поверке</t>
  </si>
  <si>
    <t>Обоснования начальной (максимальной) цены контракта, цены контракта, заключаемого с единственным поставщиком                                              (подрядчиком, исполнителем)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</si>
  <si>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Государственное  бюджетное дошкольное образовательное учреждение детский сад № 31 комбинированного вида Калининского района Санкт - 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</si>
</sst>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3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20"/>
      <color rgb="FFFF0000"/>
      <name val="Arial"/>
      <family val="2"/>
      <charset val="204"/>
    </font>
    <font>
      <b/>
      <sz val="11"/>
      <name val="Times New Roman"/>
      <family val="1"/>
      <charset val="204"/>
    </font>
    <font>
      <sz val="9"/>
      <name val="Arial"/>
      <family val="2"/>
      <charset val="204"/>
    </font>
    <font>
      <sz val="9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9"/>
      <color rgb="FF00B05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1"/>
      <color rgb="FF00B050"/>
      <name val="Times New Roman"/>
      <family val="1"/>
      <charset val="204"/>
    </font>
    <font>
      <sz val="9"/>
      <color rgb="FF00B050"/>
      <name val="Arial"/>
      <family val="2"/>
      <charset val="204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8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center" vertical="center" wrapText="1"/>
    </xf>
    <xf numFmtId="2" fontId="25" fillId="0" borderId="1" xfId="0" applyNumberFormat="1" applyFont="1" applyBorder="1" applyAlignment="1">
      <alignment horizontal="center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4" fontId="25" fillId="0" borderId="1" xfId="1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4" fontId="4" fillId="0" borderId="0" xfId="0" applyNumberFormat="1" applyFont="1" applyAlignment="1">
      <alignment horizontal="center" vertical="center" wrapText="1"/>
    </xf>
    <xf numFmtId="2" fontId="27" fillId="0" borderId="1" xfId="0" applyNumberFormat="1" applyFont="1" applyBorder="1" applyAlignment="1">
      <alignment horizontal="center" vertical="center" wrapText="1"/>
    </xf>
    <xf numFmtId="4" fontId="28" fillId="0" borderId="1" xfId="0" applyNumberFormat="1" applyFont="1" applyBorder="1" applyAlignment="1">
      <alignment horizontal="center" vertical="center" wrapText="1"/>
    </xf>
    <xf numFmtId="4" fontId="28" fillId="0" borderId="1" xfId="1" applyNumberFormat="1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center" vertical="center" wrapText="1"/>
    </xf>
    <xf numFmtId="2" fontId="28" fillId="0" borderId="1" xfId="0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 wrapText="1"/>
    </xf>
    <xf numFmtId="2" fontId="15" fillId="0" borderId="10" xfId="0" applyNumberFormat="1" applyFont="1" applyBorder="1" applyAlignment="1">
      <alignment horizontal="center" vertical="center" wrapText="1"/>
    </xf>
    <xf numFmtId="2" fontId="27" fillId="0" borderId="10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</xdr:colOff>
      <xdr:row>10</xdr:row>
      <xdr:rowOff>1171575</xdr:rowOff>
    </xdr:from>
    <xdr:to>
      <xdr:col>7</xdr:col>
      <xdr:colOff>883285</xdr:colOff>
      <xdr:row>10</xdr:row>
      <xdr:rowOff>1590674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32480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47625</xdr:colOff>
      <xdr:row>10</xdr:row>
      <xdr:rowOff>1219200</xdr:rowOff>
    </xdr:from>
    <xdr:to>
      <xdr:col>6</xdr:col>
      <xdr:colOff>1437005</xdr:colOff>
      <xdr:row>10</xdr:row>
      <xdr:rowOff>1533524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91425" y="3295650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46"/>
  <sheetViews>
    <sheetView tabSelected="1" topLeftCell="A20" workbookViewId="0">
      <selection activeCell="N38" sqref="N38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21.5703125" style="11" customWidth="1"/>
    <col min="4" max="4" width="22.140625" style="11" customWidth="1"/>
    <col min="5" max="5" width="21.42578125" style="11" customWidth="1"/>
    <col min="6" max="6" width="20.85546875" style="11" customWidth="1"/>
    <col min="7" max="7" width="22.140625" style="11" customWidth="1"/>
    <col min="8" max="8" width="16.42578125" style="11" customWidth="1"/>
    <col min="9" max="9" width="22.140625" style="18" customWidth="1"/>
    <col min="10" max="10" width="16.5703125" style="31" customWidth="1"/>
    <col min="11" max="11" width="16.5703125" style="20" customWidth="1"/>
    <col min="12" max="12" width="16.5703125" style="11" customWidth="1"/>
    <col min="13" max="13" width="19.85546875" style="16" customWidth="1"/>
    <col min="14" max="14" width="14.140625" style="11" customWidth="1"/>
    <col min="15" max="16384" width="9.140625" style="11"/>
  </cols>
  <sheetData>
    <row r="2" spans="1:15" ht="32.25" customHeight="1" x14ac:dyDescent="0.25">
      <c r="A2" s="71" t="s">
        <v>48</v>
      </c>
      <c r="B2" s="71"/>
      <c r="C2" s="71"/>
      <c r="D2" s="71"/>
      <c r="E2" s="71"/>
      <c r="F2" s="71"/>
      <c r="G2" s="71"/>
      <c r="H2" s="71"/>
      <c r="I2" s="17"/>
      <c r="J2" s="30"/>
      <c r="K2" s="19"/>
      <c r="L2" s="12"/>
      <c r="M2" s="15"/>
      <c r="N2" s="12"/>
      <c r="O2" s="12"/>
    </row>
    <row r="3" spans="1:15" x14ac:dyDescent="0.25">
      <c r="C3" s="12"/>
      <c r="D3" s="12"/>
      <c r="E3" s="12"/>
      <c r="F3" s="12"/>
      <c r="G3" s="12"/>
      <c r="H3" s="12"/>
      <c r="I3" s="17"/>
      <c r="J3" s="30"/>
      <c r="K3" s="19"/>
      <c r="L3" s="12"/>
      <c r="M3" s="15"/>
      <c r="N3" s="12"/>
      <c r="O3" s="12"/>
    </row>
    <row r="4" spans="1:15" x14ac:dyDescent="0.25">
      <c r="A4" s="72" t="s">
        <v>11</v>
      </c>
      <c r="B4" s="72"/>
      <c r="C4" s="72"/>
      <c r="D4" s="72"/>
      <c r="E4" s="72"/>
      <c r="F4" s="72"/>
      <c r="G4" s="72"/>
      <c r="H4" s="72"/>
    </row>
    <row r="5" spans="1:15" x14ac:dyDescent="0.25">
      <c r="A5" s="73" t="s">
        <v>0</v>
      </c>
      <c r="B5" s="73"/>
      <c r="C5" s="73"/>
      <c r="D5" s="73"/>
      <c r="E5" s="73"/>
      <c r="F5" s="73"/>
      <c r="G5" s="73"/>
      <c r="H5" s="73"/>
    </row>
    <row r="7" spans="1:15" s="29" customFormat="1" x14ac:dyDescent="0.25">
      <c r="B7" s="75" t="s">
        <v>49</v>
      </c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</row>
    <row r="8" spans="1:15" ht="28.5" customHeight="1" x14ac:dyDescent="0.25">
      <c r="A8" s="73" t="s">
        <v>6</v>
      </c>
      <c r="B8" s="73"/>
      <c r="C8" s="73"/>
      <c r="D8" s="73"/>
      <c r="E8" s="73"/>
      <c r="F8" s="73"/>
      <c r="G8" s="73"/>
      <c r="H8" s="73"/>
    </row>
    <row r="10" spans="1:15" x14ac:dyDescent="0.25">
      <c r="A10" s="74" t="s">
        <v>4</v>
      </c>
      <c r="B10" s="74"/>
      <c r="C10" s="74"/>
      <c r="D10" s="74"/>
      <c r="E10" s="74"/>
      <c r="F10" s="74"/>
      <c r="G10" s="74"/>
      <c r="H10" s="74"/>
      <c r="I10" s="10"/>
      <c r="J10" s="28"/>
      <c r="K10" s="28"/>
      <c r="L10" s="28"/>
      <c r="M10" s="10"/>
      <c r="N10" s="10"/>
    </row>
    <row r="11" spans="1:15" s="12" customFormat="1" ht="156" customHeight="1" x14ac:dyDescent="0.25">
      <c r="A11" s="21" t="s">
        <v>3</v>
      </c>
      <c r="B11" s="22" t="s">
        <v>7</v>
      </c>
      <c r="C11" s="22" t="s">
        <v>38</v>
      </c>
      <c r="D11" s="22" t="s">
        <v>37</v>
      </c>
      <c r="E11" s="22" t="s">
        <v>36</v>
      </c>
      <c r="F11" s="22" t="s">
        <v>8</v>
      </c>
      <c r="G11" s="21" t="s">
        <v>2</v>
      </c>
      <c r="H11" s="24" t="s">
        <v>1</v>
      </c>
      <c r="I11" s="21" t="s">
        <v>35</v>
      </c>
      <c r="J11" s="32" t="s">
        <v>41</v>
      </c>
      <c r="K11" s="32" t="s">
        <v>39</v>
      </c>
      <c r="L11" s="32" t="s">
        <v>40</v>
      </c>
      <c r="M11" s="21" t="s">
        <v>10</v>
      </c>
      <c r="N11" s="21" t="s">
        <v>5</v>
      </c>
    </row>
    <row r="12" spans="1:15" ht="31.5" customHeight="1" x14ac:dyDescent="0.25">
      <c r="A12" s="59"/>
      <c r="B12" s="67" t="s">
        <v>12</v>
      </c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43"/>
    </row>
    <row r="13" spans="1:15" ht="24" x14ac:dyDescent="0.25">
      <c r="A13" s="35">
        <v>1</v>
      </c>
      <c r="B13" s="35" t="s">
        <v>13</v>
      </c>
      <c r="C13" s="57">
        <v>19</v>
      </c>
      <c r="D13" s="25">
        <v>20.5</v>
      </c>
      <c r="E13" s="25">
        <v>18</v>
      </c>
      <c r="F13" s="13">
        <f t="shared" ref="F13:F16" si="0">AVERAGE(C13:E13)</f>
        <v>19.170000000000002</v>
      </c>
      <c r="G13" s="13">
        <f t="shared" ref="G13:G16" si="1">STDEV(C13:E13)</f>
        <v>1.26</v>
      </c>
      <c r="H13" s="14">
        <f t="shared" ref="H13:H16" si="2">G13/F13*100</f>
        <v>6.57</v>
      </c>
      <c r="I13" s="25">
        <v>18</v>
      </c>
      <c r="J13" s="34" t="s">
        <v>42</v>
      </c>
      <c r="K13" s="33">
        <v>224</v>
      </c>
      <c r="L13" s="34" t="s">
        <v>9</v>
      </c>
      <c r="M13" s="27">
        <v>12</v>
      </c>
      <c r="N13" s="13">
        <f>I13*K13*M13</f>
        <v>48384</v>
      </c>
    </row>
    <row r="14" spans="1:15" ht="36" x14ac:dyDescent="0.25">
      <c r="A14" s="35">
        <v>3</v>
      </c>
      <c r="B14" s="35" t="s">
        <v>14</v>
      </c>
      <c r="C14" s="57">
        <v>19</v>
      </c>
      <c r="D14" s="25">
        <v>22</v>
      </c>
      <c r="E14" s="25">
        <v>18</v>
      </c>
      <c r="F14" s="13">
        <f t="shared" si="0"/>
        <v>19.670000000000002</v>
      </c>
      <c r="G14" s="13">
        <f t="shared" si="1"/>
        <v>2.08</v>
      </c>
      <c r="H14" s="14">
        <f t="shared" si="2"/>
        <v>10.57</v>
      </c>
      <c r="I14" s="25">
        <v>18</v>
      </c>
      <c r="J14" s="34" t="s">
        <v>42</v>
      </c>
      <c r="K14" s="33">
        <v>14</v>
      </c>
      <c r="L14" s="34" t="s">
        <v>9</v>
      </c>
      <c r="M14" s="26">
        <v>12</v>
      </c>
      <c r="N14" s="13">
        <f>I14*K14*M14</f>
        <v>3024</v>
      </c>
    </row>
    <row r="15" spans="1:15" s="23" customFormat="1" ht="24" x14ac:dyDescent="0.25">
      <c r="A15" s="35">
        <v>4</v>
      </c>
      <c r="B15" s="35" t="s">
        <v>15</v>
      </c>
      <c r="C15" s="57">
        <v>24</v>
      </c>
      <c r="D15" s="25">
        <v>28.5</v>
      </c>
      <c r="E15" s="25">
        <v>24</v>
      </c>
      <c r="F15" s="13">
        <f t="shared" si="0"/>
        <v>25.5</v>
      </c>
      <c r="G15" s="13">
        <f t="shared" si="1"/>
        <v>2.6</v>
      </c>
      <c r="H15" s="14">
        <f t="shared" si="2"/>
        <v>10.199999999999999</v>
      </c>
      <c r="I15" s="25">
        <v>24</v>
      </c>
      <c r="J15" s="34" t="s">
        <v>42</v>
      </c>
      <c r="K15" s="33">
        <v>23</v>
      </c>
      <c r="L15" s="34" t="s">
        <v>9</v>
      </c>
      <c r="M15" s="26">
        <v>12</v>
      </c>
      <c r="N15" s="13">
        <f>I15*K15*M15</f>
        <v>6624</v>
      </c>
    </row>
    <row r="16" spans="1:15" ht="72" x14ac:dyDescent="0.25">
      <c r="A16" s="51">
        <v>5</v>
      </c>
      <c r="B16" s="51" t="s">
        <v>16</v>
      </c>
      <c r="C16" s="58">
        <v>986</v>
      </c>
      <c r="D16" s="46">
        <v>1010</v>
      </c>
      <c r="E16" s="46">
        <v>996</v>
      </c>
      <c r="F16" s="47">
        <f t="shared" si="0"/>
        <v>997.33</v>
      </c>
      <c r="G16" s="47">
        <f t="shared" si="1"/>
        <v>12.06</v>
      </c>
      <c r="H16" s="48">
        <f t="shared" si="2"/>
        <v>1.21</v>
      </c>
      <c r="I16" s="46">
        <v>996</v>
      </c>
      <c r="J16" s="49" t="s">
        <v>43</v>
      </c>
      <c r="K16" s="49">
        <v>1</v>
      </c>
      <c r="L16" s="49" t="s">
        <v>9</v>
      </c>
      <c r="M16" s="50">
        <v>12</v>
      </c>
      <c r="N16" s="47">
        <f>I16*K16*M16</f>
        <v>11952</v>
      </c>
    </row>
    <row r="17" spans="1:14" ht="29.25" customHeight="1" x14ac:dyDescent="0.25">
      <c r="A17" s="60"/>
      <c r="B17" s="69" t="s">
        <v>17</v>
      </c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43"/>
    </row>
    <row r="18" spans="1:14" ht="24" x14ac:dyDescent="0.25">
      <c r="A18" s="35">
        <v>1</v>
      </c>
      <c r="B18" s="35" t="s">
        <v>18</v>
      </c>
      <c r="C18" s="36">
        <v>43</v>
      </c>
      <c r="D18" s="36">
        <v>47.8</v>
      </c>
      <c r="E18" s="36">
        <v>40</v>
      </c>
      <c r="F18" s="13">
        <f t="shared" ref="F18:F19" si="3">AVERAGE(C18:E18)</f>
        <v>43.6</v>
      </c>
      <c r="G18" s="13">
        <f t="shared" ref="G18:G19" si="4">STDEV(C18:E18)</f>
        <v>3.93</v>
      </c>
      <c r="H18" s="14">
        <f t="shared" ref="H18:H19" si="5">G18/F18*100</f>
        <v>9.01</v>
      </c>
      <c r="I18" s="36">
        <v>40</v>
      </c>
      <c r="J18" s="34" t="s">
        <v>42</v>
      </c>
      <c r="K18" s="55">
        <v>7</v>
      </c>
      <c r="L18" s="34" t="s">
        <v>9</v>
      </c>
      <c r="M18" s="10">
        <v>12</v>
      </c>
      <c r="N18" s="13">
        <f>I18*K18*M18</f>
        <v>3360</v>
      </c>
    </row>
    <row r="19" spans="1:14" ht="72" x14ac:dyDescent="0.25">
      <c r="A19" s="51">
        <v>2</v>
      </c>
      <c r="B19" s="51" t="s">
        <v>16</v>
      </c>
      <c r="C19" s="52">
        <v>699</v>
      </c>
      <c r="D19" s="52">
        <v>726.4</v>
      </c>
      <c r="E19" s="52">
        <v>702</v>
      </c>
      <c r="F19" s="47">
        <f t="shared" si="3"/>
        <v>709.13</v>
      </c>
      <c r="G19" s="47">
        <f t="shared" si="4"/>
        <v>15.03</v>
      </c>
      <c r="H19" s="48">
        <f t="shared" si="5"/>
        <v>2.12</v>
      </c>
      <c r="I19" s="52">
        <v>702</v>
      </c>
      <c r="J19" s="49" t="s">
        <v>43</v>
      </c>
      <c r="K19" s="53">
        <v>1</v>
      </c>
      <c r="L19" s="49" t="s">
        <v>9</v>
      </c>
      <c r="M19" s="53">
        <v>12</v>
      </c>
      <c r="N19" s="47">
        <f>I19*K19*M19</f>
        <v>8424</v>
      </c>
    </row>
    <row r="20" spans="1:14" ht="32.25" customHeight="1" x14ac:dyDescent="0.25">
      <c r="A20" s="10"/>
      <c r="B20" s="64" t="s">
        <v>31</v>
      </c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44"/>
    </row>
    <row r="21" spans="1:14" ht="36" x14ac:dyDescent="0.25">
      <c r="A21" s="35">
        <v>2</v>
      </c>
      <c r="B21" s="35" t="s">
        <v>19</v>
      </c>
      <c r="C21" s="36">
        <v>17</v>
      </c>
      <c r="D21" s="36">
        <v>18.5</v>
      </c>
      <c r="E21" s="36">
        <v>16</v>
      </c>
      <c r="F21" s="13">
        <f t="shared" ref="F21:F23" si="6">AVERAGE(C21:E21)</f>
        <v>17.170000000000002</v>
      </c>
      <c r="G21" s="13">
        <f t="shared" ref="G21:G23" si="7">STDEV(C21:E21)</f>
        <v>1.26</v>
      </c>
      <c r="H21" s="14">
        <f t="shared" ref="H21:H23" si="8">G21/F21*100</f>
        <v>7.34</v>
      </c>
      <c r="I21" s="36">
        <v>16</v>
      </c>
      <c r="J21" s="34" t="s">
        <v>42</v>
      </c>
      <c r="K21" s="55">
        <v>5</v>
      </c>
      <c r="L21" s="34" t="s">
        <v>9</v>
      </c>
      <c r="M21" s="10">
        <v>12</v>
      </c>
      <c r="N21" s="13">
        <f t="shared" ref="N21:N23" si="9">I21*K21*M21</f>
        <v>960</v>
      </c>
    </row>
    <row r="22" spans="1:14" ht="36" x14ac:dyDescent="0.25">
      <c r="A22" s="35">
        <v>3</v>
      </c>
      <c r="B22" s="35" t="s">
        <v>20</v>
      </c>
      <c r="C22" s="36">
        <v>15</v>
      </c>
      <c r="D22" s="36">
        <v>16</v>
      </c>
      <c r="E22" s="36">
        <v>14</v>
      </c>
      <c r="F22" s="13">
        <f t="shared" si="6"/>
        <v>15</v>
      </c>
      <c r="G22" s="13">
        <f t="shared" si="7"/>
        <v>1</v>
      </c>
      <c r="H22" s="14">
        <f t="shared" si="8"/>
        <v>6.67</v>
      </c>
      <c r="I22" s="36">
        <v>14</v>
      </c>
      <c r="J22" s="34" t="s">
        <v>42</v>
      </c>
      <c r="K22" s="55">
        <v>70</v>
      </c>
      <c r="L22" s="34" t="s">
        <v>9</v>
      </c>
      <c r="M22" s="10">
        <v>12</v>
      </c>
      <c r="N22" s="13">
        <f t="shared" si="9"/>
        <v>11760</v>
      </c>
    </row>
    <row r="23" spans="1:14" ht="72" x14ac:dyDescent="0.25">
      <c r="A23" s="51">
        <v>6</v>
      </c>
      <c r="B23" s="51" t="s">
        <v>16</v>
      </c>
      <c r="C23" s="52">
        <v>984</v>
      </c>
      <c r="D23" s="52">
        <v>1012.7</v>
      </c>
      <c r="E23" s="52">
        <v>996</v>
      </c>
      <c r="F23" s="47">
        <f t="shared" si="6"/>
        <v>997.57</v>
      </c>
      <c r="G23" s="47">
        <f t="shared" si="7"/>
        <v>14.41</v>
      </c>
      <c r="H23" s="48">
        <f t="shared" si="8"/>
        <v>1.44</v>
      </c>
      <c r="I23" s="52">
        <v>996</v>
      </c>
      <c r="J23" s="49" t="s">
        <v>43</v>
      </c>
      <c r="K23" s="53">
        <v>1</v>
      </c>
      <c r="L23" s="49" t="s">
        <v>9</v>
      </c>
      <c r="M23" s="53">
        <v>12</v>
      </c>
      <c r="N23" s="47">
        <f t="shared" si="9"/>
        <v>11952</v>
      </c>
    </row>
    <row r="24" spans="1:14" ht="31.5" customHeight="1" x14ac:dyDescent="0.25">
      <c r="A24" s="10"/>
      <c r="B24" s="64" t="s">
        <v>32</v>
      </c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6"/>
      <c r="N24" s="44"/>
    </row>
    <row r="25" spans="1:14" x14ac:dyDescent="0.25">
      <c r="A25" s="35">
        <v>1</v>
      </c>
      <c r="B25" s="35" t="s">
        <v>21</v>
      </c>
      <c r="C25" s="36">
        <v>294</v>
      </c>
      <c r="D25" s="36">
        <v>310</v>
      </c>
      <c r="E25" s="36">
        <v>296</v>
      </c>
      <c r="F25" s="13">
        <f t="shared" ref="F25:F30" si="10">AVERAGE(C25:E25)</f>
        <v>300</v>
      </c>
      <c r="G25" s="13">
        <f t="shared" ref="G25:G30" si="11">STDEV(C25:E25)</f>
        <v>8.7200000000000006</v>
      </c>
      <c r="H25" s="14">
        <f t="shared" ref="H25:H30" si="12">G25/F25*100</f>
        <v>2.91</v>
      </c>
      <c r="I25" s="36">
        <v>296</v>
      </c>
      <c r="J25" s="34" t="s">
        <v>42</v>
      </c>
      <c r="K25" s="55">
        <v>1</v>
      </c>
      <c r="L25" s="34" t="s">
        <v>9</v>
      </c>
      <c r="M25" s="10">
        <v>12</v>
      </c>
      <c r="N25" s="13">
        <f t="shared" ref="N25:N30" si="13">I25*K25*M25</f>
        <v>3552</v>
      </c>
    </row>
    <row r="26" spans="1:14" ht="36" x14ac:dyDescent="0.25">
      <c r="A26" s="35">
        <v>2</v>
      </c>
      <c r="B26" s="35" t="s">
        <v>22</v>
      </c>
      <c r="C26" s="36">
        <v>145</v>
      </c>
      <c r="D26" s="36">
        <v>152.30000000000001</v>
      </c>
      <c r="E26" s="36">
        <v>147</v>
      </c>
      <c r="F26" s="13">
        <f t="shared" si="10"/>
        <v>148.1</v>
      </c>
      <c r="G26" s="13">
        <f t="shared" si="11"/>
        <v>3.77</v>
      </c>
      <c r="H26" s="14">
        <f t="shared" si="12"/>
        <v>2.5499999999999998</v>
      </c>
      <c r="I26" s="36">
        <v>147</v>
      </c>
      <c r="J26" s="34" t="s">
        <v>42</v>
      </c>
      <c r="K26" s="55">
        <v>1</v>
      </c>
      <c r="L26" s="34" t="s">
        <v>9</v>
      </c>
      <c r="M26" s="10">
        <v>12</v>
      </c>
      <c r="N26" s="13">
        <f t="shared" si="13"/>
        <v>1764</v>
      </c>
    </row>
    <row r="27" spans="1:14" x14ac:dyDescent="0.25">
      <c r="A27" s="35">
        <v>3</v>
      </c>
      <c r="B27" s="35" t="s">
        <v>23</v>
      </c>
      <c r="C27" s="36">
        <v>15</v>
      </c>
      <c r="D27" s="36">
        <v>18.3</v>
      </c>
      <c r="E27" s="36">
        <v>13</v>
      </c>
      <c r="F27" s="13">
        <f t="shared" si="10"/>
        <v>15.43</v>
      </c>
      <c r="G27" s="13">
        <f t="shared" si="11"/>
        <v>2.68</v>
      </c>
      <c r="H27" s="14">
        <f t="shared" si="12"/>
        <v>17.37</v>
      </c>
      <c r="I27" s="36">
        <v>13</v>
      </c>
      <c r="J27" s="34" t="s">
        <v>42</v>
      </c>
      <c r="K27" s="55">
        <v>1</v>
      </c>
      <c r="L27" s="34" t="s">
        <v>9</v>
      </c>
      <c r="M27" s="10">
        <v>12</v>
      </c>
      <c r="N27" s="13">
        <f t="shared" si="13"/>
        <v>156</v>
      </c>
    </row>
    <row r="28" spans="1:14" x14ac:dyDescent="0.25">
      <c r="A28" s="35">
        <v>4</v>
      </c>
      <c r="B28" s="35" t="s">
        <v>24</v>
      </c>
      <c r="C28" s="36">
        <v>86</v>
      </c>
      <c r="D28" s="36">
        <v>95</v>
      </c>
      <c r="E28" s="36">
        <v>85</v>
      </c>
      <c r="F28" s="13">
        <f t="shared" si="10"/>
        <v>88.67</v>
      </c>
      <c r="G28" s="13">
        <f t="shared" si="11"/>
        <v>5.51</v>
      </c>
      <c r="H28" s="14">
        <f t="shared" si="12"/>
        <v>6.21</v>
      </c>
      <c r="I28" s="36">
        <v>85</v>
      </c>
      <c r="J28" s="34" t="s">
        <v>42</v>
      </c>
      <c r="K28" s="55">
        <v>14</v>
      </c>
      <c r="L28" s="34" t="s">
        <v>9</v>
      </c>
      <c r="M28" s="10">
        <v>12</v>
      </c>
      <c r="N28" s="13">
        <f t="shared" si="13"/>
        <v>14280</v>
      </c>
    </row>
    <row r="29" spans="1:14" ht="48" x14ac:dyDescent="0.25">
      <c r="A29" s="35">
        <v>5</v>
      </c>
      <c r="B29" s="35" t="s">
        <v>25</v>
      </c>
      <c r="C29" s="36">
        <v>74</v>
      </c>
      <c r="D29" s="36">
        <v>81.7</v>
      </c>
      <c r="E29" s="36">
        <v>72</v>
      </c>
      <c r="F29" s="13">
        <f t="shared" si="10"/>
        <v>75.900000000000006</v>
      </c>
      <c r="G29" s="13">
        <f t="shared" si="11"/>
        <v>5.12</v>
      </c>
      <c r="H29" s="14">
        <f t="shared" si="12"/>
        <v>6.75</v>
      </c>
      <c r="I29" s="36">
        <v>72</v>
      </c>
      <c r="J29" s="34" t="s">
        <v>42</v>
      </c>
      <c r="K29" s="55">
        <v>1</v>
      </c>
      <c r="L29" s="34" t="s">
        <v>9</v>
      </c>
      <c r="M29" s="10">
        <v>12</v>
      </c>
      <c r="N29" s="13">
        <f t="shared" si="13"/>
        <v>864</v>
      </c>
    </row>
    <row r="30" spans="1:14" ht="36" x14ac:dyDescent="0.25">
      <c r="A30" s="51">
        <v>7</v>
      </c>
      <c r="B30" s="51" t="s">
        <v>26</v>
      </c>
      <c r="C30" s="52">
        <v>982</v>
      </c>
      <c r="D30" s="52">
        <v>1019.5</v>
      </c>
      <c r="E30" s="52">
        <v>996</v>
      </c>
      <c r="F30" s="47">
        <f t="shared" si="10"/>
        <v>999.17</v>
      </c>
      <c r="G30" s="47">
        <f t="shared" si="11"/>
        <v>18.95</v>
      </c>
      <c r="H30" s="48">
        <f t="shared" si="12"/>
        <v>1.9</v>
      </c>
      <c r="I30" s="52">
        <v>996</v>
      </c>
      <c r="J30" s="49" t="s">
        <v>43</v>
      </c>
      <c r="K30" s="53">
        <v>1</v>
      </c>
      <c r="L30" s="49" t="s">
        <v>9</v>
      </c>
      <c r="M30" s="53">
        <v>12</v>
      </c>
      <c r="N30" s="47">
        <f t="shared" si="13"/>
        <v>11952</v>
      </c>
    </row>
    <row r="31" spans="1:14" ht="30" customHeight="1" x14ac:dyDescent="0.25">
      <c r="A31" s="10"/>
      <c r="B31" s="64" t="s">
        <v>33</v>
      </c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6"/>
      <c r="N31" s="44"/>
    </row>
    <row r="32" spans="1:14" x14ac:dyDescent="0.25">
      <c r="A32" s="35">
        <v>1</v>
      </c>
      <c r="B32" s="35" t="s">
        <v>27</v>
      </c>
      <c r="C32" s="36">
        <v>178</v>
      </c>
      <c r="D32" s="36">
        <v>194.4</v>
      </c>
      <c r="E32" s="36">
        <v>180</v>
      </c>
      <c r="F32" s="13">
        <f t="shared" ref="F32:F33" si="14">AVERAGE(C32:E32)</f>
        <v>184.13</v>
      </c>
      <c r="G32" s="13">
        <f t="shared" ref="G32:G33" si="15">STDEV(C32:E32)</f>
        <v>8.9499999999999993</v>
      </c>
      <c r="H32" s="14">
        <f t="shared" ref="H32:H33" si="16">G32/F32*100</f>
        <v>4.8600000000000003</v>
      </c>
      <c r="I32" s="36">
        <v>180</v>
      </c>
      <c r="J32" s="34" t="s">
        <v>42</v>
      </c>
      <c r="K32" s="55">
        <v>16</v>
      </c>
      <c r="L32" s="34" t="s">
        <v>9</v>
      </c>
      <c r="M32" s="10">
        <v>12</v>
      </c>
      <c r="N32" s="13">
        <f>I32*K32*M32</f>
        <v>34560</v>
      </c>
    </row>
    <row r="33" spans="1:14" ht="24" x14ac:dyDescent="0.25">
      <c r="A33" s="51">
        <v>2</v>
      </c>
      <c r="B33" s="51" t="s">
        <v>28</v>
      </c>
      <c r="C33" s="52">
        <v>982</v>
      </c>
      <c r="D33" s="52">
        <v>1010</v>
      </c>
      <c r="E33" s="52">
        <v>996</v>
      </c>
      <c r="F33" s="47">
        <f t="shared" si="14"/>
        <v>996</v>
      </c>
      <c r="G33" s="47">
        <f t="shared" si="15"/>
        <v>14</v>
      </c>
      <c r="H33" s="48">
        <f t="shared" si="16"/>
        <v>1.41</v>
      </c>
      <c r="I33" s="52">
        <v>996</v>
      </c>
      <c r="J33" s="49" t="s">
        <v>43</v>
      </c>
      <c r="K33" s="53">
        <v>1</v>
      </c>
      <c r="L33" s="49" t="s">
        <v>9</v>
      </c>
      <c r="M33" s="53">
        <v>12</v>
      </c>
      <c r="N33" s="47">
        <f>I33*K33*M33</f>
        <v>11952</v>
      </c>
    </row>
    <row r="34" spans="1:14" ht="27" customHeight="1" x14ac:dyDescent="0.25">
      <c r="A34" s="10"/>
      <c r="B34" s="64" t="s">
        <v>34</v>
      </c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44"/>
    </row>
    <row r="35" spans="1:14" s="42" customFormat="1" x14ac:dyDescent="0.25">
      <c r="A35" s="37">
        <v>4</v>
      </c>
      <c r="B35" s="37" t="s">
        <v>29</v>
      </c>
      <c r="C35" s="38">
        <v>1071</v>
      </c>
      <c r="D35" s="38">
        <v>1129.2</v>
      </c>
      <c r="E35" s="38">
        <v>1081</v>
      </c>
      <c r="F35" s="39">
        <f t="shared" ref="F35:F36" si="17">AVERAGE(C35:E35)</f>
        <v>1093.73</v>
      </c>
      <c r="G35" s="39">
        <f t="shared" ref="G35:G36" si="18">STDEV(C35:E35)</f>
        <v>31.12</v>
      </c>
      <c r="H35" s="40">
        <f t="shared" ref="H35:H36" si="19">G35/F35*100</f>
        <v>2.85</v>
      </c>
      <c r="I35" s="38">
        <v>1081</v>
      </c>
      <c r="J35" s="54" t="s">
        <v>44</v>
      </c>
      <c r="K35" s="56">
        <v>11</v>
      </c>
      <c r="L35" s="34" t="s">
        <v>9</v>
      </c>
      <c r="M35" s="41">
        <v>12</v>
      </c>
      <c r="N35" s="13">
        <f>I35*K35*M35</f>
        <v>142692</v>
      </c>
    </row>
    <row r="36" spans="1:14" s="42" customFormat="1" x14ac:dyDescent="0.25">
      <c r="A36" s="37">
        <v>5</v>
      </c>
      <c r="B36" s="37" t="s">
        <v>30</v>
      </c>
      <c r="C36" s="38">
        <v>4733</v>
      </c>
      <c r="D36" s="38">
        <v>4872.5</v>
      </c>
      <c r="E36" s="38">
        <v>4750</v>
      </c>
      <c r="F36" s="39">
        <f t="shared" si="17"/>
        <v>4785.17</v>
      </c>
      <c r="G36" s="39">
        <f t="shared" si="18"/>
        <v>76.11</v>
      </c>
      <c r="H36" s="40">
        <f t="shared" si="19"/>
        <v>1.59</v>
      </c>
      <c r="I36" s="38">
        <v>4750</v>
      </c>
      <c r="J36" s="54" t="s">
        <v>45</v>
      </c>
      <c r="K36" s="34" t="s">
        <v>9</v>
      </c>
      <c r="L36" s="56">
        <v>11</v>
      </c>
      <c r="M36" s="34" t="s">
        <v>9</v>
      </c>
      <c r="N36" s="41">
        <f>I36*L36</f>
        <v>52250</v>
      </c>
    </row>
    <row r="37" spans="1:14" s="31" customFormat="1" x14ac:dyDescent="0.25">
      <c r="N37" s="45">
        <f>SUM(N13:N36)</f>
        <v>380462</v>
      </c>
    </row>
    <row r="38" spans="1:14" s="31" customFormat="1" x14ac:dyDescent="0.25"/>
    <row r="39" spans="1:14" s="31" customFormat="1" ht="26.25" customHeight="1" x14ac:dyDescent="0.25">
      <c r="B39" s="61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</row>
    <row r="40" spans="1:14" s="31" customFormat="1" x14ac:dyDescent="0.25"/>
    <row r="41" spans="1:14" s="31" customFormat="1" x14ac:dyDescent="0.25">
      <c r="B41" s="63" t="s">
        <v>46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</row>
    <row r="42" spans="1:14" s="31" customFormat="1" x14ac:dyDescent="0.25">
      <c r="B42" s="63" t="s">
        <v>47</v>
      </c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</row>
    <row r="43" spans="1:14" s="31" customFormat="1" x14ac:dyDescent="0.25"/>
    <row r="44" spans="1:14" s="31" customFormat="1" x14ac:dyDescent="0.25"/>
    <row r="45" spans="1:14" s="31" customFormat="1" x14ac:dyDescent="0.25"/>
    <row r="46" spans="1:14" s="31" customFormat="1" x14ac:dyDescent="0.25"/>
  </sheetData>
  <mergeCells count="15">
    <mergeCell ref="B12:M12"/>
    <mergeCell ref="B17:M17"/>
    <mergeCell ref="B20:M20"/>
    <mergeCell ref="A2:H2"/>
    <mergeCell ref="A4:H4"/>
    <mergeCell ref="A5:H5"/>
    <mergeCell ref="A10:H10"/>
    <mergeCell ref="A8:H8"/>
    <mergeCell ref="B7:N7"/>
    <mergeCell ref="B39:N39"/>
    <mergeCell ref="B41:N41"/>
    <mergeCell ref="B42:M42"/>
    <mergeCell ref="B24:M24"/>
    <mergeCell ref="B31:M31"/>
    <mergeCell ref="B34:M34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76"/>
      <c r="C21" s="76"/>
      <c r="D21" s="76"/>
      <c r="E21" s="76"/>
      <c r="F21" s="76"/>
      <c r="G21" s="76"/>
      <c r="H21" s="76"/>
      <c r="I21" s="76"/>
      <c r="J21" s="76"/>
      <c r="K21" s="76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77"/>
      <c r="C24" s="77"/>
      <c r="D24" s="77"/>
      <c r="E24" s="77"/>
      <c r="F24" s="77"/>
      <c r="G24" s="77"/>
      <c r="H24" s="77"/>
      <c r="I24" s="77"/>
      <c r="J24" s="77"/>
      <c r="K24" s="77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79"/>
      <c r="C27" s="79"/>
      <c r="D27" s="79"/>
      <c r="E27" s="79"/>
      <c r="F27" s="79"/>
      <c r="G27" s="79"/>
      <c r="H27" s="79"/>
      <c r="I27" s="5"/>
      <c r="J27" s="78"/>
      <c r="K27" s="78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Карасевич Наталия Валериевна</cp:lastModifiedBy>
  <cp:lastPrinted>2017-04-26T13:19:09Z</cp:lastPrinted>
  <dcterms:created xsi:type="dcterms:W3CDTF">2014-02-20T07:55:18Z</dcterms:created>
  <dcterms:modified xsi:type="dcterms:W3CDTF">2026-06-18T07:11:55Z</dcterms:modified>
</cp:coreProperties>
</file>