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#БУХГАЛТЕРИЯ\2026 Закупки\Аттеста с отличием\"/>
    </mc:Choice>
  </mc:AlternateContent>
  <bookViews>
    <workbookView xWindow="-120" yWindow="-120" windowWidth="29040" windowHeight="158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" i="1" l="1"/>
  <c r="P10" i="1"/>
  <c r="P12" i="1" l="1"/>
  <c r="P13" i="1"/>
  <c r="Q11" i="1"/>
  <c r="L12" i="1" l="1"/>
  <c r="Q12" i="1" s="1"/>
  <c r="M13" i="1" l="1"/>
  <c r="L13" i="1"/>
  <c r="M11" i="1"/>
  <c r="L11" i="1"/>
  <c r="Q13" i="1" l="1"/>
  <c r="N13" i="1"/>
  <c r="O13" i="1" s="1"/>
  <c r="N11" i="1"/>
  <c r="O11" i="1" s="1"/>
  <c r="M12" i="1" l="1"/>
  <c r="L10" i="1"/>
  <c r="Q10" i="1" s="1"/>
  <c r="Q14" i="1" s="1"/>
  <c r="M10" i="1"/>
  <c r="N10" i="1" l="1"/>
  <c r="O10" i="1" s="1"/>
  <c r="N12" i="1"/>
  <c r="O12" i="1" s="1"/>
</calcChain>
</file>

<file path=xl/sharedStrings.xml><?xml version="1.0" encoding="utf-8"?>
<sst xmlns="http://schemas.openxmlformats.org/spreadsheetml/2006/main" count="44" uniqueCount="32">
  <si>
    <t>РАСЧЕТ И ОБОСНОВАНИЕ НАЧАЛЬНОЙ (МАКСИМАЛЬНОЙ) ЦЕНЫ КОНТРАКТА</t>
  </si>
  <si>
    <t xml:space="preserve">Начальная (максимальная) цена контракта определена методом сопоставимых рыночных цен (анализа рынка)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утверждёнными Приказом Минэкономразвития России от 02.10.2013 № 567, путем направления Заказчиком запросов о предоставлении ценовой информации пяти исполнителям, обладающим опытом оказания аналогичных услуг. Расчет начальной (максимальной) цены контракта произведен на основе ценовой информации, полученной от трех исполнителей.
В целях определения однородности совокупности значений полученных цен Заказчиком рассчитан коэффициент вариации по каждому виду услуг, максимальное значение которого менее 33 %. Таким образом, совокупность полученных цен можно считать однородной.
</t>
  </si>
  <si>
    <t>№ п/п</t>
  </si>
  <si>
    <t>Ед. изм.</t>
  </si>
  <si>
    <t xml:space="preserve">Кол-во </t>
  </si>
  <si>
    <t>Цена, руб. за единицу (руб.)</t>
  </si>
  <si>
    <t>Количество предложений исполнителей</t>
  </si>
  <si>
    <t>Сред.квадр.откл. σ=</t>
  </si>
  <si>
    <t>Коэфф вариации V=</t>
  </si>
  <si>
    <t>Совокупность значений</t>
  </si>
  <si>
    <t>Средн. арифм.</t>
  </si>
  <si>
    <t>НМЦК, руб.</t>
  </si>
  <si>
    <t>Наименование программного обеспечения</t>
  </si>
  <si>
    <t>Дата подготовки обоснования:</t>
  </si>
  <si>
    <t>Предельная цена 100-р</t>
  </si>
  <si>
    <t>Начальная (максимальная) цена контракта</t>
  </si>
  <si>
    <t>-</t>
  </si>
  <si>
    <t>шт</t>
  </si>
  <si>
    <t xml:space="preserve">Реестр товаров </t>
  </si>
  <si>
    <t>17.23.13.140-00000001 / 17.23.13.141-003</t>
  </si>
  <si>
    <t>КТРУ / ККН</t>
  </si>
  <si>
    <t>17.23.13.140-00000001 / 17.23.13.141-004</t>
  </si>
  <si>
    <t>Источник № 1 - Коммерческое предложение</t>
  </si>
  <si>
    <t>Источник № 2 - Коммерческое предложение</t>
  </si>
  <si>
    <t>Источник № 3 - Коммерческое предложение</t>
  </si>
  <si>
    <t>Бланк аттестата об основном общем образовании 
с отличием, без твердой обложки</t>
  </si>
  <si>
    <t>Твердая обложка к аттестату об основном общем образовании с отличием</t>
  </si>
  <si>
    <t>Бланк аттестата об основном общем образовании с отличием, без твердой обложки</t>
  </si>
  <si>
    <t>26.06.2026 г.</t>
  </si>
  <si>
    <t>Цена, принятая для расчета (минимальная), руб.</t>
  </si>
  <si>
    <t>Контрактный управляющий                            _________________________________ Р.В. Оборотов</t>
  </si>
  <si>
    <t xml:space="preserve"> Бланк приложения к аттестатам об основном общем образовании с отличием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</si>
</sst>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р_."/>
    <numFmt numFmtId="166" formatCode="#,##0.00\ _₽"/>
    <numFmt numFmtId="167" formatCode="0.0"/>
  </numFmts>
  <fonts count="6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2" borderId="0" xfId="0" applyFont="1" applyFill="1"/>
    <xf numFmtId="0" fontId="3" fillId="0" borderId="1" xfId="0" applyFont="1" applyBorder="1" applyAlignment="1">
      <alignment vertical="top" wrapText="1"/>
    </xf>
    <xf numFmtId="0" fontId="2" fillId="2" borderId="0" xfId="0" applyFont="1" applyFill="1" applyAlignment="1">
      <alignment wrapText="1"/>
    </xf>
    <xf numFmtId="0" fontId="1" fillId="0" borderId="2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2" borderId="0" xfId="0" applyFill="1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 wrapText="1"/>
    </xf>
    <xf numFmtId="4" fontId="0" fillId="2" borderId="0" xfId="0" applyNumberFormat="1" applyFill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2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tabSelected="1" zoomScale="115" zoomScaleNormal="115" workbookViewId="0">
      <selection activeCell="K7" sqref="K7:K8"/>
    </sheetView>
  </sheetViews>
  <sheetFormatPr defaultColWidth="9.140625" defaultRowHeight="15" x14ac:dyDescent="0.25"/>
  <cols>
    <col min="1" max="1" width="9.28515625" style="8" bestFit="1" customWidth="1"/>
    <col min="2" max="2" width="37.28515625" style="8" customWidth="1"/>
    <col min="3" max="3" width="16" style="8" customWidth="1"/>
    <col min="4" max="4" width="11.42578125" style="8" bestFit="1" customWidth="1"/>
    <col min="5" max="5" width="10.28515625" style="8" bestFit="1" customWidth="1"/>
    <col min="6" max="6" width="15.140625" style="8" customWidth="1"/>
    <col min="7" max="7" width="15" style="8" customWidth="1"/>
    <col min="8" max="8" width="15.42578125" style="8" customWidth="1"/>
    <col min="9" max="10" width="10.42578125" style="8" hidden="1" customWidth="1"/>
    <col min="11" max="11" width="13.85546875" style="8" customWidth="1"/>
    <col min="12" max="12" width="10.28515625" style="8" customWidth="1"/>
    <col min="13" max="13" width="9.28515625" style="8" bestFit="1" customWidth="1"/>
    <col min="14" max="14" width="10.7109375" style="8" customWidth="1"/>
    <col min="15" max="15" width="16.85546875" style="8" customWidth="1"/>
    <col min="16" max="16" width="15" style="8" customWidth="1"/>
    <col min="17" max="17" width="14.7109375" style="8" customWidth="1"/>
    <col min="18" max="18" width="26.85546875" style="8" customWidth="1"/>
    <col min="19" max="16384" width="9.140625" style="8"/>
  </cols>
  <sheetData>
    <row r="1" spans="1:17" s="6" customFormat="1" ht="44.2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32"/>
      <c r="P1" s="32"/>
      <c r="Q1" s="32"/>
    </row>
    <row r="2" spans="1:17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7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7" ht="28.5" customHeight="1" x14ac:dyDescent="0.25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</row>
    <row r="5" spans="1:17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</row>
    <row r="6" spans="1:17" ht="60.75" customHeight="1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7" s="1" customFormat="1" ht="15" customHeight="1" x14ac:dyDescent="0.25">
      <c r="A7" s="36" t="s">
        <v>2</v>
      </c>
      <c r="B7" s="36" t="s">
        <v>12</v>
      </c>
      <c r="C7" s="36" t="s">
        <v>20</v>
      </c>
      <c r="D7" s="30" t="s">
        <v>3</v>
      </c>
      <c r="E7" s="30" t="s">
        <v>4</v>
      </c>
      <c r="F7" s="30" t="s">
        <v>5</v>
      </c>
      <c r="G7" s="30"/>
      <c r="H7" s="30"/>
      <c r="I7" s="30" t="s">
        <v>14</v>
      </c>
      <c r="J7" s="30" t="s">
        <v>18</v>
      </c>
      <c r="K7" s="30" t="s">
        <v>6</v>
      </c>
      <c r="L7" s="38" t="s">
        <v>10</v>
      </c>
      <c r="M7" s="30" t="s">
        <v>7</v>
      </c>
      <c r="N7" s="30" t="s">
        <v>8</v>
      </c>
      <c r="O7" s="30" t="s">
        <v>9</v>
      </c>
      <c r="P7" s="30" t="s">
        <v>29</v>
      </c>
      <c r="Q7" s="30" t="s">
        <v>11</v>
      </c>
    </row>
    <row r="8" spans="1:17" s="1" customFormat="1" ht="73.5" customHeight="1" x14ac:dyDescent="0.25">
      <c r="A8" s="37"/>
      <c r="B8" s="37"/>
      <c r="C8" s="37"/>
      <c r="D8" s="30"/>
      <c r="E8" s="30"/>
      <c r="F8" s="10" t="s">
        <v>22</v>
      </c>
      <c r="G8" s="10" t="s">
        <v>23</v>
      </c>
      <c r="H8" s="10" t="s">
        <v>24</v>
      </c>
      <c r="I8" s="30"/>
      <c r="J8" s="30"/>
      <c r="K8" s="30"/>
      <c r="L8" s="38"/>
      <c r="M8" s="30"/>
      <c r="N8" s="30"/>
      <c r="O8" s="30"/>
      <c r="P8" s="30"/>
      <c r="Q8" s="30"/>
    </row>
    <row r="9" spans="1:17" s="1" customFormat="1" x14ac:dyDescent="0.25">
      <c r="A9" s="11">
        <v>1</v>
      </c>
      <c r="B9" s="12">
        <v>2</v>
      </c>
      <c r="C9" s="12">
        <v>3</v>
      </c>
      <c r="D9" s="11">
        <v>4</v>
      </c>
      <c r="E9" s="11">
        <v>5</v>
      </c>
      <c r="F9" s="11">
        <v>6</v>
      </c>
      <c r="G9" s="11">
        <v>7</v>
      </c>
      <c r="H9" s="11">
        <v>8</v>
      </c>
      <c r="I9" s="11">
        <v>9</v>
      </c>
      <c r="J9" s="11">
        <v>10</v>
      </c>
      <c r="K9" s="11">
        <v>9</v>
      </c>
      <c r="L9" s="11">
        <v>10</v>
      </c>
      <c r="M9" s="11">
        <v>11</v>
      </c>
      <c r="N9" s="11">
        <v>12</v>
      </c>
      <c r="O9" s="11">
        <v>13</v>
      </c>
      <c r="P9" s="11">
        <v>14</v>
      </c>
      <c r="Q9" s="11">
        <v>15</v>
      </c>
    </row>
    <row r="10" spans="1:17" s="3" customFormat="1" ht="57" customHeight="1" x14ac:dyDescent="0.25">
      <c r="A10" s="13">
        <v>1</v>
      </c>
      <c r="B10" s="4" t="s">
        <v>27</v>
      </c>
      <c r="C10" s="2" t="s">
        <v>19</v>
      </c>
      <c r="D10" s="9" t="s">
        <v>17</v>
      </c>
      <c r="E10" s="9">
        <v>10</v>
      </c>
      <c r="F10" s="5">
        <v>89</v>
      </c>
      <c r="G10" s="5">
        <v>88.9</v>
      </c>
      <c r="H10" s="14">
        <v>89.57</v>
      </c>
      <c r="I10" s="14" t="s">
        <v>16</v>
      </c>
      <c r="J10" s="14" t="s">
        <v>16</v>
      </c>
      <c r="K10" s="9">
        <v>3</v>
      </c>
      <c r="L10" s="14">
        <f>ROUND(AVERAGE(F10:H10),2)</f>
        <v>89.16</v>
      </c>
      <c r="M10" s="15">
        <f>STDEV(F10,G10,H10)</f>
        <v>0.36143233576055289</v>
      </c>
      <c r="N10" s="15">
        <f>M10/L10*100</f>
        <v>0.40537498402933259</v>
      </c>
      <c r="O10" s="16" t="str">
        <f>IF(N10&lt;33,"ОДНОРОДНЫЕ","НЕОДНОРОДНЫЕ")</f>
        <v>ОДНОРОДНЫЕ</v>
      </c>
      <c r="P10" s="14">
        <f>ROUND(MIN(F10:H10),2)</f>
        <v>88.9</v>
      </c>
      <c r="Q10" s="14">
        <f>E10*P10</f>
        <v>889</v>
      </c>
    </row>
    <row r="11" spans="1:17" s="3" customFormat="1" ht="60" customHeight="1" x14ac:dyDescent="0.25">
      <c r="A11" s="13">
        <v>2</v>
      </c>
      <c r="B11" s="4" t="s">
        <v>31</v>
      </c>
      <c r="C11" s="2" t="s">
        <v>21</v>
      </c>
      <c r="D11" s="9" t="s">
        <v>17</v>
      </c>
      <c r="E11" s="9">
        <v>10</v>
      </c>
      <c r="F11" s="5">
        <v>93</v>
      </c>
      <c r="G11" s="5">
        <v>92.5</v>
      </c>
      <c r="H11" s="14">
        <v>93.3</v>
      </c>
      <c r="I11" s="14" t="s">
        <v>16</v>
      </c>
      <c r="J11" s="14" t="s">
        <v>16</v>
      </c>
      <c r="K11" s="9">
        <v>3</v>
      </c>
      <c r="L11" s="14">
        <f t="shared" ref="L11" si="0">ROUND(AVERAGE(F11:H11),2)</f>
        <v>92.93</v>
      </c>
      <c r="M11" s="15">
        <f t="shared" ref="M11" si="1">STDEV(F11,G11,H11)</f>
        <v>0.40414518843273678</v>
      </c>
      <c r="N11" s="15">
        <f t="shared" ref="N11" si="2">M11/L11*100</f>
        <v>0.43489205685218635</v>
      </c>
      <c r="O11" s="16" t="str">
        <f t="shared" ref="O11" si="3">IF(N11&lt;33,"ОДНОРОДНЫЕ","НЕОДНОРОДНЫЕ")</f>
        <v>ОДНОРОДНЫЕ</v>
      </c>
      <c r="P11" s="14">
        <f>ROUND(MIN(F11:H11),2)</f>
        <v>92.5</v>
      </c>
      <c r="Q11" s="14">
        <f>E11*P11</f>
        <v>925</v>
      </c>
    </row>
    <row r="12" spans="1:17" s="3" customFormat="1" ht="63" hidden="1" customHeight="1" x14ac:dyDescent="0.25">
      <c r="A12" s="13">
        <v>3</v>
      </c>
      <c r="B12" s="4" t="s">
        <v>25</v>
      </c>
      <c r="C12" s="2" t="s">
        <v>19</v>
      </c>
      <c r="D12" s="9" t="s">
        <v>17</v>
      </c>
      <c r="E12" s="9">
        <v>0</v>
      </c>
      <c r="F12" s="5">
        <v>89</v>
      </c>
      <c r="G12" s="5">
        <v>88.9</v>
      </c>
      <c r="H12" s="14">
        <v>89.57</v>
      </c>
      <c r="I12" s="14" t="s">
        <v>16</v>
      </c>
      <c r="J12" s="14" t="s">
        <v>16</v>
      </c>
      <c r="K12" s="9">
        <v>3</v>
      </c>
      <c r="L12" s="14">
        <f>ROUND(AVERAGE(F12:J12),2)</f>
        <v>89.16</v>
      </c>
      <c r="M12" s="15">
        <f>STDEV(F12,G12,H12)</f>
        <v>0.36143233576055289</v>
      </c>
      <c r="N12" s="15">
        <f>M12/L12*100</f>
        <v>0.40537498402933259</v>
      </c>
      <c r="O12" s="16" t="str">
        <f>IF(N12&lt;33,"ОДНОРОДНЫЕ","НЕОДНОРОДНЫЕ")</f>
        <v>ОДНОРОДНЫЕ</v>
      </c>
      <c r="P12" s="14">
        <f t="shared" ref="P12:P13" si="4">ROUND(AVERAGE(F12:H12),2)</f>
        <v>89.16</v>
      </c>
      <c r="Q12" s="14">
        <f>E12*P12</f>
        <v>0</v>
      </c>
    </row>
    <row r="13" spans="1:17" s="3" customFormat="1" ht="62.25" hidden="1" customHeight="1" x14ac:dyDescent="0.25">
      <c r="A13" s="13">
        <v>4</v>
      </c>
      <c r="B13" s="4" t="s">
        <v>26</v>
      </c>
      <c r="C13" s="2" t="s">
        <v>19</v>
      </c>
      <c r="D13" s="9" t="s">
        <v>17</v>
      </c>
      <c r="E13" s="9">
        <v>0</v>
      </c>
      <c r="F13" s="5">
        <v>229</v>
      </c>
      <c r="G13" s="5">
        <v>227.1</v>
      </c>
      <c r="H13" s="14">
        <v>227.93</v>
      </c>
      <c r="I13" s="14" t="s">
        <v>16</v>
      </c>
      <c r="J13" s="14" t="s">
        <v>16</v>
      </c>
      <c r="K13" s="9">
        <v>3</v>
      </c>
      <c r="L13" s="14">
        <f t="shared" ref="L13" si="5">ROUND(AVERAGE(F13:H13),2)</f>
        <v>228.01</v>
      </c>
      <c r="M13" s="15">
        <f t="shared" ref="M13" si="6">STDEV(F13,G13,H13)</f>
        <v>0.95252296560240723</v>
      </c>
      <c r="N13" s="15">
        <f t="shared" ref="N13" si="7">M13/L13*100</f>
        <v>0.41775490794368991</v>
      </c>
      <c r="O13" s="16" t="str">
        <f t="shared" ref="O13" si="8">IF(N13&lt;33,"ОДНОРОДНЫЕ","НЕОДНОРОДНЫЕ")</f>
        <v>ОДНОРОДНЫЕ</v>
      </c>
      <c r="P13" s="14">
        <f t="shared" si="4"/>
        <v>228.01</v>
      </c>
      <c r="Q13" s="14">
        <f>E13*P13</f>
        <v>0</v>
      </c>
    </row>
    <row r="14" spans="1:17" s="1" customFormat="1" ht="30" x14ac:dyDescent="0.25">
      <c r="A14" s="9"/>
      <c r="B14" s="17" t="s">
        <v>15</v>
      </c>
      <c r="C14" s="18"/>
      <c r="D14" s="19"/>
      <c r="E14" s="20"/>
      <c r="F14" s="21"/>
      <c r="G14" s="21"/>
      <c r="H14" s="21"/>
      <c r="I14" s="21"/>
      <c r="J14" s="21"/>
      <c r="K14" s="20"/>
      <c r="L14" s="20"/>
      <c r="M14" s="20"/>
      <c r="N14" s="20"/>
      <c r="O14" s="20"/>
      <c r="P14" s="22"/>
      <c r="Q14" s="22">
        <f>SUM(Q10:Q13)</f>
        <v>1814</v>
      </c>
    </row>
    <row r="15" spans="1:17" s="1" customFormat="1" x14ac:dyDescent="0.25">
      <c r="A15" s="6"/>
      <c r="B15" s="23"/>
      <c r="C15" s="24"/>
      <c r="D15" s="25"/>
      <c r="E15" s="26"/>
      <c r="F15" s="27"/>
      <c r="G15" s="27"/>
      <c r="H15" s="27"/>
      <c r="I15" s="27"/>
      <c r="J15" s="27"/>
      <c r="K15" s="26"/>
      <c r="L15" s="26"/>
      <c r="M15" s="26"/>
      <c r="N15" s="26"/>
      <c r="O15" s="26"/>
      <c r="P15" s="28"/>
      <c r="Q15" s="28"/>
    </row>
    <row r="16" spans="1:17" ht="45.75" customHeight="1" x14ac:dyDescent="0.25">
      <c r="A16" s="31" t="s">
        <v>30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7"/>
      <c r="Q16" s="7"/>
    </row>
    <row r="17" spans="2:12" ht="15" customHeight="1" x14ac:dyDescent="0.25">
      <c r="B17" s="1" t="s">
        <v>13</v>
      </c>
      <c r="C17" s="1"/>
      <c r="D17" s="1" t="s">
        <v>28</v>
      </c>
      <c r="L17" s="29"/>
    </row>
  </sheetData>
  <mergeCells count="20">
    <mergeCell ref="P7:P8"/>
    <mergeCell ref="C7:C8"/>
    <mergeCell ref="J7:J8"/>
    <mergeCell ref="E7:E8"/>
    <mergeCell ref="I7:I8"/>
    <mergeCell ref="F7:H7"/>
    <mergeCell ref="Q7:Q8"/>
    <mergeCell ref="A16:O16"/>
    <mergeCell ref="O1:Q1"/>
    <mergeCell ref="A2:O2"/>
    <mergeCell ref="A3:O3"/>
    <mergeCell ref="A4:O6"/>
    <mergeCell ref="A7:A8"/>
    <mergeCell ref="B7:B8"/>
    <mergeCell ref="D7:D8"/>
    <mergeCell ref="K7:K8"/>
    <mergeCell ref="L7:L8"/>
    <mergeCell ref="M7:M8"/>
    <mergeCell ref="N7:N8"/>
    <mergeCell ref="O7:O8"/>
  </mergeCells>
  <conditionalFormatting sqref="O10 O12">
    <cfRule type="containsText" dxfId="21" priority="86" operator="containsText" text="ОДНОРОДНЫЕ">
      <formula>NOT(ISERROR(SEARCH("ОДНОРОДНЫЕ",O10)))</formula>
    </cfRule>
    <cfRule type="containsText" dxfId="20" priority="87" operator="containsText" text="НЕОДНОРОДНЫЕ">
      <formula>NOT(ISERROR(SEARCH("НЕОДНОРОДНЫЕ",O10)))</formula>
    </cfRule>
    <cfRule type="containsText" dxfId="19" priority="88" operator="containsText" text="НЕ">
      <formula>NOT(ISERROR(SEARCH("НЕ",O10)))</formula>
    </cfRule>
    <cfRule type="containsText" dxfId="18" priority="89" operator="containsText" text="ОДНОРОДНЫЕ">
      <formula>NOT(ISERROR(SEARCH("ОДНОРОДНЫЕ",O10)))</formula>
    </cfRule>
    <cfRule type="containsText" dxfId="17" priority="90" operator="containsText" text="НЕОДНОРОДНЫЕ">
      <formula>NOT(ISERROR(SEARCH("НЕОДНОРОДНЫЕ",O10)))</formula>
    </cfRule>
  </conditionalFormatting>
  <conditionalFormatting sqref="O10:O12">
    <cfRule type="containsText" dxfId="16" priority="72" operator="containsText" text="НЕОДНОРОДНЫЕ">
      <formula>NOT(ISERROR(SEARCH("НЕОДНОРОДНЫЕ",O10)))</formula>
    </cfRule>
  </conditionalFormatting>
  <conditionalFormatting sqref="O11">
    <cfRule type="containsText" dxfId="15" priority="67" operator="containsText" text="НЕОДНОРОДНЫЕ">
      <formula>NOT(ISERROR(SEARCH("НЕОДНОРОДНЫЕ",O11)))</formula>
    </cfRule>
    <cfRule type="containsText" dxfId="14" priority="68" operator="containsText" text="ОДНОРОДНЫЕ">
      <formula>NOT(ISERROR(SEARCH("ОДНОРОДНЫЕ",O11)))</formula>
    </cfRule>
    <cfRule type="containsText" dxfId="13" priority="69" operator="containsText" text="НЕОДНОРОДНЫЕ">
      <formula>NOT(ISERROR(SEARCH("НЕОДНОРОДНЫЕ",O11)))</formula>
    </cfRule>
    <cfRule type="containsText" dxfId="12" priority="70" operator="containsText" text="НЕ">
      <formula>NOT(ISERROR(SEARCH("НЕ",O11)))</formula>
    </cfRule>
    <cfRule type="containsText" dxfId="11" priority="71" operator="containsText" text="ОДНОРОДНЫЕ">
      <formula>NOT(ISERROR(SEARCH("ОДНОРОДНЫЕ",O11)))</formula>
    </cfRule>
  </conditionalFormatting>
  <conditionalFormatting sqref="O13">
    <cfRule type="containsText" dxfId="10" priority="62" operator="containsText" text="ОДНОРОДНЫЕ">
      <formula>NOT(ISERROR(SEARCH("ОДНОРОДНЫЕ",O13)))</formula>
    </cfRule>
    <cfRule type="containsText" dxfId="9" priority="63" operator="containsText" text="НЕОДНОРОДНЫЕ">
      <formula>NOT(ISERROR(SEARCH("НЕОДНОРОДНЫЕ",O13)))</formula>
    </cfRule>
    <cfRule type="containsText" dxfId="8" priority="64" operator="containsText" text="НЕ">
      <formula>NOT(ISERROR(SEARCH("НЕ",O13)))</formula>
    </cfRule>
    <cfRule type="containsText" dxfId="7" priority="65" operator="containsText" text="ОДНОРОДНЫЕ">
      <formula>NOT(ISERROR(SEARCH("ОДНОРОДНЫЕ",O13)))</formula>
    </cfRule>
    <cfRule type="containsText" dxfId="6" priority="66" operator="containsText" text="НЕОДНОРОДНЫЕ">
      <formula>NOT(ISERROR(SEARCH("НЕОДНОРОДНЫЕ",O13)))</formula>
    </cfRule>
  </conditionalFormatting>
  <conditionalFormatting sqref="O13">
    <cfRule type="containsText" dxfId="5" priority="60" operator="containsText" text="НЕОДНОРОДНЫЕ">
      <formula>NOT(ISERROR(SEARCH("НЕОДНОРОДНЫЕ",O13)))</formula>
    </cfRule>
  </conditionalFormatting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Хилкова Елена Викторовна</dc:creator>
  <cp:lastModifiedBy>xxx</cp:lastModifiedBy>
  <cp:lastPrinted>2026-04-21T10:39:18Z</cp:lastPrinted>
  <dcterms:created xsi:type="dcterms:W3CDTF">2019-10-24T07:04:51Z</dcterms:created>
  <dcterms:modified xsi:type="dcterms:W3CDTF">2026-06-26T13:31:55Z</dcterms:modified>
</cp:coreProperties>
</file>