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2026\ДОГОВОРЫ 2026\Филиппов\Утилизация стеллажи Федорова\в эл магазин\"/>
    </mc:Choice>
  </mc:AlternateContent>
  <bookViews>
    <workbookView xWindow="0" yWindow="0" windowWidth="28800" windowHeight="1230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M10" i="1"/>
  <c r="M12" i="1"/>
  <c r="M13" i="1"/>
  <c r="M14" i="1"/>
  <c r="M15" i="1"/>
  <c r="M16" i="1"/>
  <c r="M11" i="1"/>
  <c r="E17" i="1"/>
  <c r="D17" i="1"/>
  <c r="C17" i="1"/>
  <c r="F10" i="1" l="1"/>
  <c r="I10" i="1"/>
  <c r="L10" i="1" s="1"/>
  <c r="J10" i="1"/>
  <c r="K10" i="1" s="1"/>
  <c r="F11" i="1"/>
  <c r="I11" i="1"/>
  <c r="L11" i="1" s="1"/>
  <c r="J11" i="1"/>
  <c r="F12" i="1"/>
  <c r="I12" i="1"/>
  <c r="L12" i="1" s="1"/>
  <c r="J12" i="1"/>
  <c r="K12" i="1" s="1"/>
  <c r="F13" i="1"/>
  <c r="I13" i="1"/>
  <c r="L13" i="1" s="1"/>
  <c r="J13" i="1"/>
  <c r="F14" i="1"/>
  <c r="I14" i="1"/>
  <c r="L14" i="1" s="1"/>
  <c r="J14" i="1"/>
  <c r="F15" i="1"/>
  <c r="I15" i="1"/>
  <c r="L15" i="1" s="1"/>
  <c r="J15" i="1"/>
  <c r="F16" i="1"/>
  <c r="I16" i="1"/>
  <c r="L16" i="1" s="1"/>
  <c r="J16" i="1"/>
  <c r="K16" i="1" s="1"/>
  <c r="L18" i="1" l="1"/>
  <c r="K14" i="1"/>
  <c r="K15" i="1"/>
  <c r="K13" i="1"/>
  <c r="K11" i="1"/>
</calcChain>
</file>

<file path=xl/sharedStrings.xml><?xml version="1.0" encoding="utf-8"?>
<sst xmlns="http://schemas.openxmlformats.org/spreadsheetml/2006/main" count="35" uniqueCount="35">
  <si>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</si>
  <si>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</si>
  <si>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</si>
  <si>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</si>
  <si>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</si>
  <si>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</si>
  <si>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</si>
  <si>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НМЦК рын. , руб. </t>
  </si>
  <si>
    <t>&lt;ц&gt; - средн. арифм. величина цены единицы прод-ции, руб.</t>
  </si>
  <si>
    <t>НМЦК</t>
  </si>
  <si>
    <t>14=8*9/10</t>
  </si>
  <si>
    <t>Расчет составил главный инженер Филиппов Е.Н.</t>
  </si>
  <si>
    <t>n - кол-во значений, используемых в расчете</t>
  </si>
  <si>
    <r>
      <t xml:space="preserve">Заказчиком было направлены запросы о предоставлении ценовой информации </t>
    </r>
    <r>
      <rPr>
        <u/>
        <sz val="10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0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</si>
  <si>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трех поставщиков (подрядчиков, исполнителей).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</si>
  <si>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</si>
  <si>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</si>
  <si>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7</t>
  </si>
  <si>
    <t>8 = кол-во ответов ИЦИ</t>
  </si>
  <si>
    <t xml:space="preserve">Среднее квадратичное отклонение </t>
  </si>
  <si>
    <t>min</t>
  </si>
  <si>
    <t xml:space="preserve">Совокупность значений, используемых в расчете при определении НМЦК считается однородной, так как коэффициент вариации не превышает   33%.
</t>
  </si>
  <si>
    <t xml:space="preserve">В целях соблюдения статьи 34 Бюджетного кодекса, Заказчиком принято решение при расчете НМЦК использовать минимальное ценовое предложение. </t>
  </si>
  <si>
    <t>Стойка 32 яч.</t>
  </si>
  <si>
    <t>Стойка выставочная для периодики на 10 полок 508*406*1524мм , глубина карман</t>
  </si>
  <si>
    <t xml:space="preserve"> Стремянка 3107(Словения)</t>
  </si>
  <si>
    <t>Тумба мобильная "черешня" 42*54*72 (каланча)</t>
  </si>
  <si>
    <t>Стеллаж выставочный 2233*1280*350мм, 5 полок</t>
  </si>
  <si>
    <t xml:space="preserve"> Стеллаж металлический мобильный с электроприводом 2860*250*1000/700мм</t>
  </si>
  <si>
    <t>Стеллаж металлический передвижной  Vario-mobile 2356*900*250, 6+верх</t>
  </si>
  <si>
    <t>ИЦИ №1; вх № 142 от 23.06.26</t>
  </si>
  <si>
    <t>ИЦИ №3; вх № 144 от 23.06.26</t>
  </si>
  <si>
    <t>ИЦИ №2; вх № 143 от 23.06.26</t>
  </si>
  <si>
    <t>Начальная (максимальная) цена контракта 13 100 (тринадцать тысяч сто руб. 00 копеек)</t>
  </si>
  <si>
    <t>Услуги по  утилизации списанного имущества: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</si>
</sst>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Times New Roman"/>
      <family val="2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2"/>
      <charset val="204"/>
    </font>
    <font>
      <u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5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top" wrapText="1"/>
    </xf>
    <xf numFmtId="0" fontId="7" fillId="0" borderId="1" xfId="0" applyFont="1" applyBorder="1"/>
    <xf numFmtId="4" fontId="2" fillId="0" borderId="1" xfId="0" applyNumberFormat="1" applyFont="1" applyFill="1" applyBorder="1" applyAlignment="1">
      <alignment horizontal="center" vertical="center" wrapText="1"/>
    </xf>
    <xf numFmtId="4" fontId="11" fillId="0" borderId="0" xfId="0" applyNumberFormat="1" applyFont="1" applyAlignment="1"/>
    <xf numFmtId="4" fontId="11" fillId="0" borderId="0" xfId="0" applyNumberFormat="1" applyFont="1"/>
    <xf numFmtId="0" fontId="11" fillId="0" borderId="0" xfId="0" applyFont="1"/>
    <xf numFmtId="0" fontId="12" fillId="3" borderId="0" xfId="0" applyFont="1" applyFill="1" applyBorder="1"/>
    <xf numFmtId="0" fontId="12" fillId="0" borderId="0" xfId="0" applyFont="1" applyBorder="1"/>
    <xf numFmtId="0" fontId="1" fillId="0" borderId="0" xfId="0" applyFont="1"/>
    <xf numFmtId="4" fontId="5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2" fontId="13" fillId="4" borderId="6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0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6</xdr:row>
      <xdr:rowOff>400050</xdr:rowOff>
    </xdr:from>
    <xdr:to>
      <xdr:col>5</xdr:col>
      <xdr:colOff>527343</xdr:colOff>
      <xdr:row>6</xdr:row>
      <xdr:rowOff>735359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0" y="1533525"/>
          <a:ext cx="451143" cy="335309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6</xdr:row>
      <xdr:rowOff>638175</xdr:rowOff>
    </xdr:from>
    <xdr:to>
      <xdr:col>9</xdr:col>
      <xdr:colOff>873324</xdr:colOff>
      <xdr:row>6</xdr:row>
      <xdr:rowOff>1064932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43600" y="1771650"/>
          <a:ext cx="835224" cy="426757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6</xdr:row>
      <xdr:rowOff>857250</xdr:rowOff>
    </xdr:from>
    <xdr:to>
      <xdr:col>10</xdr:col>
      <xdr:colOff>783010</xdr:colOff>
      <xdr:row>6</xdr:row>
      <xdr:rowOff>1180366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81825" y="1990725"/>
          <a:ext cx="640135" cy="323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tabSelected="1" topLeftCell="A16" workbookViewId="0">
      <selection activeCell="Q15" sqref="Q15"/>
    </sheetView>
  </sheetViews>
  <sheetFormatPr defaultRowHeight="12.75" x14ac:dyDescent="0.2"/>
  <cols>
    <col min="1" max="1" width="5.5703125" style="12" customWidth="1"/>
    <col min="2" max="2" width="17.28515625" style="12" customWidth="1"/>
    <col min="3" max="5" width="10.140625" style="12" bestFit="1" customWidth="1"/>
    <col min="6" max="7" width="9.28515625" style="12" bestFit="1" customWidth="1"/>
    <col min="8" max="9" width="9.140625" style="12"/>
    <col min="10" max="10" width="14" style="12" customWidth="1"/>
    <col min="11" max="11" width="13.42578125" style="12" customWidth="1"/>
    <col min="12" max="12" width="12.42578125" style="12" customWidth="1"/>
    <col min="13" max="13" width="12.85546875" style="12" customWidth="1"/>
    <col min="14" max="16384" width="9.140625" style="12"/>
  </cols>
  <sheetData>
    <row r="1" spans="1:13" x14ac:dyDescent="0.2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2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2">
      <c r="A3" s="43" t="s">
        <v>13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x14ac:dyDescent="0.2">
      <c r="A4" s="43" t="s">
        <v>14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x14ac:dyDescent="0.2">
      <c r="A5" s="13"/>
      <c r="B5" s="13"/>
      <c r="C5" s="13"/>
      <c r="D5" s="13"/>
      <c r="E5" s="13"/>
      <c r="F5" s="13"/>
      <c r="G5" s="13"/>
      <c r="H5" s="13"/>
      <c r="I5" s="14"/>
      <c r="J5" s="13"/>
      <c r="K5" s="13"/>
      <c r="L5" s="14"/>
    </row>
    <row r="6" spans="1:13" ht="25.5" x14ac:dyDescent="0.2">
      <c r="A6" s="44" t="s">
        <v>2</v>
      </c>
      <c r="B6" s="45" t="s">
        <v>3</v>
      </c>
      <c r="C6" s="46" t="s">
        <v>4</v>
      </c>
      <c r="D6" s="47"/>
      <c r="E6" s="47"/>
      <c r="F6" s="48"/>
      <c r="G6" s="49" t="s">
        <v>5</v>
      </c>
      <c r="H6" s="51" t="s">
        <v>12</v>
      </c>
      <c r="I6" s="53" t="s">
        <v>6</v>
      </c>
      <c r="J6" s="53"/>
      <c r="K6" s="53"/>
      <c r="L6" s="1" t="s">
        <v>7</v>
      </c>
    </row>
    <row r="7" spans="1:13" ht="102" x14ac:dyDescent="0.2">
      <c r="A7" s="44"/>
      <c r="B7" s="45"/>
      <c r="C7" s="11" t="s">
        <v>30</v>
      </c>
      <c r="D7" s="11" t="s">
        <v>32</v>
      </c>
      <c r="E7" s="11" t="s">
        <v>31</v>
      </c>
      <c r="F7" s="16"/>
      <c r="G7" s="50"/>
      <c r="H7" s="52"/>
      <c r="I7" s="2" t="s">
        <v>8</v>
      </c>
      <c r="J7" s="3" t="s">
        <v>19</v>
      </c>
      <c r="K7" s="19" t="s">
        <v>15</v>
      </c>
      <c r="L7" s="4" t="s">
        <v>9</v>
      </c>
      <c r="M7" s="20" t="s">
        <v>20</v>
      </c>
    </row>
    <row r="8" spans="1:13" ht="54" x14ac:dyDescent="0.2">
      <c r="A8" s="5">
        <v>1</v>
      </c>
      <c r="B8" s="5">
        <v>2</v>
      </c>
      <c r="C8" s="6">
        <v>3</v>
      </c>
      <c r="D8" s="6">
        <v>4</v>
      </c>
      <c r="E8" s="6">
        <v>5</v>
      </c>
      <c r="F8" s="5" t="s">
        <v>16</v>
      </c>
      <c r="G8" s="7" t="s">
        <v>17</v>
      </c>
      <c r="H8" s="5" t="s">
        <v>18</v>
      </c>
      <c r="I8" s="8">
        <v>9</v>
      </c>
      <c r="J8" s="8">
        <v>10</v>
      </c>
      <c r="K8" s="8">
        <v>11</v>
      </c>
      <c r="L8" s="5" t="s">
        <v>10</v>
      </c>
      <c r="M8" s="20"/>
    </row>
    <row r="9" spans="1:13" ht="54" x14ac:dyDescent="0.2">
      <c r="A9" s="29"/>
      <c r="B9" s="5" t="s">
        <v>34</v>
      </c>
      <c r="C9" s="30"/>
      <c r="D9" s="6"/>
      <c r="E9" s="6"/>
      <c r="F9" s="5"/>
      <c r="G9" s="7"/>
      <c r="H9" s="5"/>
      <c r="I9" s="8"/>
      <c r="J9" s="8"/>
      <c r="K9" s="8"/>
      <c r="L9" s="5"/>
      <c r="M9" s="20"/>
    </row>
    <row r="10" spans="1:13" x14ac:dyDescent="0.2">
      <c r="A10" s="31">
        <v>1</v>
      </c>
      <c r="B10" s="17" t="s">
        <v>23</v>
      </c>
      <c r="C10" s="28">
        <v>900</v>
      </c>
      <c r="D10" s="28">
        <v>1100</v>
      </c>
      <c r="E10" s="28">
        <v>1000</v>
      </c>
      <c r="F10" s="15">
        <f t="shared" ref="F10:F16" si="0">SUM(C10:E10)</f>
        <v>3000</v>
      </c>
      <c r="G10" s="9">
        <v>1</v>
      </c>
      <c r="H10" s="9">
        <v>3</v>
      </c>
      <c r="I10" s="10">
        <f t="shared" ref="I10:I16" si="1">AVERAGE(C10:E10)</f>
        <v>1000</v>
      </c>
      <c r="J10" s="10">
        <f t="shared" ref="J10:J16" si="2">STDEV(C10:E10)</f>
        <v>100</v>
      </c>
      <c r="K10" s="10">
        <f t="shared" ref="K10:K16" si="3">J10/I10*100</f>
        <v>10</v>
      </c>
      <c r="L10" s="10">
        <f t="shared" ref="L10:L16" si="4">I10*G10</f>
        <v>1000</v>
      </c>
      <c r="M10" s="10">
        <f>MIN(C10:E10)*G10</f>
        <v>900</v>
      </c>
    </row>
    <row r="11" spans="1:13" ht="76.5" x14ac:dyDescent="0.2">
      <c r="A11" s="31">
        <v>2</v>
      </c>
      <c r="B11" s="17" t="s">
        <v>24</v>
      </c>
      <c r="C11" s="28">
        <v>1100</v>
      </c>
      <c r="D11" s="28">
        <v>900</v>
      </c>
      <c r="E11" s="28">
        <v>1000</v>
      </c>
      <c r="F11" s="15">
        <f t="shared" si="0"/>
        <v>3000</v>
      </c>
      <c r="G11" s="9">
        <v>1</v>
      </c>
      <c r="H11" s="9">
        <v>3</v>
      </c>
      <c r="I11" s="10">
        <f t="shared" si="1"/>
        <v>1000</v>
      </c>
      <c r="J11" s="10">
        <f t="shared" si="2"/>
        <v>100</v>
      </c>
      <c r="K11" s="10">
        <f t="shared" si="3"/>
        <v>10</v>
      </c>
      <c r="L11" s="10">
        <f t="shared" si="4"/>
        <v>1000</v>
      </c>
      <c r="M11" s="10">
        <f>MIN(C11:E11)*G11</f>
        <v>900</v>
      </c>
    </row>
    <row r="12" spans="1:13" ht="25.5" x14ac:dyDescent="0.2">
      <c r="A12" s="31">
        <v>3</v>
      </c>
      <c r="B12" s="17" t="s">
        <v>25</v>
      </c>
      <c r="C12" s="28">
        <v>1000</v>
      </c>
      <c r="D12" s="28">
        <v>800</v>
      </c>
      <c r="E12" s="28">
        <v>800</v>
      </c>
      <c r="F12" s="15">
        <f t="shared" si="0"/>
        <v>2600</v>
      </c>
      <c r="G12" s="9">
        <v>1</v>
      </c>
      <c r="H12" s="9">
        <v>3</v>
      </c>
      <c r="I12" s="10">
        <f t="shared" si="1"/>
        <v>866.66666666666663</v>
      </c>
      <c r="J12" s="10">
        <f t="shared" si="2"/>
        <v>115.47005383792482</v>
      </c>
      <c r="K12" s="10">
        <f t="shared" si="3"/>
        <v>13.323467750529788</v>
      </c>
      <c r="L12" s="10">
        <f t="shared" si="4"/>
        <v>866.66666666666663</v>
      </c>
      <c r="M12" s="10">
        <f t="shared" ref="M12:M16" si="5">MIN(C12:E12)*G12</f>
        <v>800</v>
      </c>
    </row>
    <row r="13" spans="1:13" ht="38.25" x14ac:dyDescent="0.2">
      <c r="A13" s="31">
        <v>4</v>
      </c>
      <c r="B13" s="17" t="s">
        <v>26</v>
      </c>
      <c r="C13" s="28">
        <v>1000</v>
      </c>
      <c r="D13" s="28">
        <v>500</v>
      </c>
      <c r="E13" s="28">
        <v>800</v>
      </c>
      <c r="F13" s="15">
        <f t="shared" si="0"/>
        <v>2300</v>
      </c>
      <c r="G13" s="9">
        <v>1</v>
      </c>
      <c r="H13" s="9">
        <v>3</v>
      </c>
      <c r="I13" s="10">
        <f t="shared" si="1"/>
        <v>766.66666666666663</v>
      </c>
      <c r="J13" s="10">
        <f t="shared" si="2"/>
        <v>251.66114784235839</v>
      </c>
      <c r="K13" s="10">
        <f t="shared" si="3"/>
        <v>32.825367109872836</v>
      </c>
      <c r="L13" s="10">
        <f t="shared" si="4"/>
        <v>766.66666666666663</v>
      </c>
      <c r="M13" s="10">
        <f t="shared" si="5"/>
        <v>500</v>
      </c>
    </row>
    <row r="14" spans="1:13" ht="51" x14ac:dyDescent="0.2">
      <c r="A14" s="31">
        <v>5</v>
      </c>
      <c r="B14" s="17" t="s">
        <v>27</v>
      </c>
      <c r="C14" s="28">
        <v>1000</v>
      </c>
      <c r="D14" s="28">
        <v>1000</v>
      </c>
      <c r="E14" s="28">
        <v>1000</v>
      </c>
      <c r="F14" s="15">
        <f t="shared" si="0"/>
        <v>3000</v>
      </c>
      <c r="G14" s="9">
        <v>1</v>
      </c>
      <c r="H14" s="9">
        <v>3</v>
      </c>
      <c r="I14" s="10">
        <f t="shared" si="1"/>
        <v>1000</v>
      </c>
      <c r="J14" s="10">
        <f t="shared" si="2"/>
        <v>0</v>
      </c>
      <c r="K14" s="10">
        <f t="shared" si="3"/>
        <v>0</v>
      </c>
      <c r="L14" s="10">
        <f t="shared" si="4"/>
        <v>1000</v>
      </c>
      <c r="M14" s="10">
        <f t="shared" si="5"/>
        <v>1000</v>
      </c>
    </row>
    <row r="15" spans="1:13" ht="76.5" x14ac:dyDescent="0.2">
      <c r="A15" s="31">
        <v>6</v>
      </c>
      <c r="B15" s="17" t="s">
        <v>28</v>
      </c>
      <c r="C15" s="28">
        <v>1000</v>
      </c>
      <c r="D15" s="28">
        <v>1000</v>
      </c>
      <c r="E15" s="28">
        <v>1000</v>
      </c>
      <c r="F15" s="15">
        <f t="shared" si="0"/>
        <v>3000</v>
      </c>
      <c r="G15" s="9">
        <v>2</v>
      </c>
      <c r="H15" s="9">
        <v>3</v>
      </c>
      <c r="I15" s="10">
        <f t="shared" si="1"/>
        <v>1000</v>
      </c>
      <c r="J15" s="10">
        <f t="shared" si="2"/>
        <v>0</v>
      </c>
      <c r="K15" s="10">
        <f t="shared" si="3"/>
        <v>0</v>
      </c>
      <c r="L15" s="10">
        <f t="shared" si="4"/>
        <v>2000</v>
      </c>
      <c r="M15" s="10">
        <f t="shared" si="5"/>
        <v>2000</v>
      </c>
    </row>
    <row r="16" spans="1:13" ht="76.5" x14ac:dyDescent="0.2">
      <c r="A16" s="31">
        <v>7</v>
      </c>
      <c r="B16" s="17" t="s">
        <v>29</v>
      </c>
      <c r="C16" s="28">
        <v>1000</v>
      </c>
      <c r="D16" s="28">
        <v>1000</v>
      </c>
      <c r="E16" s="28">
        <v>1000</v>
      </c>
      <c r="F16" s="15">
        <f t="shared" si="0"/>
        <v>3000</v>
      </c>
      <c r="G16" s="9">
        <v>7</v>
      </c>
      <c r="H16" s="9">
        <v>3</v>
      </c>
      <c r="I16" s="10">
        <f t="shared" si="1"/>
        <v>1000</v>
      </c>
      <c r="J16" s="10">
        <f t="shared" si="2"/>
        <v>0</v>
      </c>
      <c r="K16" s="10">
        <f t="shared" si="3"/>
        <v>0</v>
      </c>
      <c r="L16" s="10">
        <f t="shared" si="4"/>
        <v>7000</v>
      </c>
      <c r="M16" s="10">
        <f t="shared" si="5"/>
        <v>7000</v>
      </c>
    </row>
    <row r="17" spans="1:23" s="27" customFormat="1" ht="15" x14ac:dyDescent="0.2">
      <c r="A17" s="32"/>
      <c r="B17" s="32"/>
      <c r="C17" s="33">
        <f>C10*G10+C11*G11+C12*G12+C13*G13+C14*G14+C15*G15+C16*G16</f>
        <v>14000</v>
      </c>
      <c r="D17" s="33">
        <f>D10*G10+D11*G11+D12*G12+D13*G13+D14*G14+D15*G15+D16*G16</f>
        <v>13300</v>
      </c>
      <c r="E17" s="33">
        <f>E10*G10+E11*G11+E12*G12+E13*G13+E14*G14+E15*G15+E16*G16</f>
        <v>13600</v>
      </c>
      <c r="F17" s="34"/>
      <c r="G17" s="35"/>
      <c r="H17" s="35"/>
      <c r="I17" s="34"/>
      <c r="J17" s="34"/>
      <c r="K17" s="36"/>
      <c r="L17" s="34"/>
      <c r="M17" s="37"/>
    </row>
    <row r="18" spans="1:23" x14ac:dyDescent="0.2">
      <c r="A18" s="40"/>
      <c r="B18" s="41"/>
      <c r="C18" s="41"/>
      <c r="D18" s="41"/>
      <c r="E18" s="41"/>
      <c r="F18" s="41"/>
      <c r="G18" s="41"/>
      <c r="H18" s="41"/>
      <c r="I18" s="41"/>
      <c r="J18" s="41"/>
      <c r="K18" s="18"/>
      <c r="L18" s="1">
        <f>SUM(L10:L17)</f>
        <v>13633.333333333332</v>
      </c>
      <c r="M18" s="21">
        <f>SUM(M10:M17)</f>
        <v>13100</v>
      </c>
    </row>
    <row r="19" spans="1:23" s="24" customFormat="1" ht="42.75" customHeight="1" x14ac:dyDescent="0.25">
      <c r="A19" s="38" t="s">
        <v>21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22"/>
      <c r="O19" s="22"/>
      <c r="P19" s="23"/>
      <c r="Q19" s="23"/>
      <c r="R19" s="23"/>
      <c r="S19" s="23"/>
      <c r="T19" s="23"/>
      <c r="U19" s="23"/>
      <c r="V19" s="23"/>
      <c r="W19" s="23"/>
    </row>
    <row r="20" spans="1:23" s="26" customFormat="1" ht="31.5" customHeight="1" x14ac:dyDescent="0.25">
      <c r="A20" s="38" t="s">
        <v>22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25"/>
      <c r="O20" s="25"/>
    </row>
    <row r="21" spans="1:23" s="27" customFormat="1" ht="14.25" x14ac:dyDescent="0.2">
      <c r="A21" s="39" t="s">
        <v>33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23" x14ac:dyDescent="0.2">
      <c r="A22" s="13"/>
      <c r="B22" s="13"/>
      <c r="C22" s="13"/>
      <c r="D22" s="13"/>
      <c r="E22" s="13"/>
      <c r="F22" s="13"/>
      <c r="G22" s="13"/>
      <c r="H22" s="13"/>
      <c r="I22" s="14"/>
      <c r="J22" s="13"/>
      <c r="K22" s="13"/>
      <c r="L22" s="14"/>
    </row>
    <row r="23" spans="1:23" x14ac:dyDescent="0.2">
      <c r="B23" s="12" t="s">
        <v>11</v>
      </c>
    </row>
  </sheetData>
  <mergeCells count="14">
    <mergeCell ref="A19:M19"/>
    <mergeCell ref="A20:M20"/>
    <mergeCell ref="A21:M21"/>
    <mergeCell ref="A18:J18"/>
    <mergeCell ref="A1:L1"/>
    <mergeCell ref="A2:L2"/>
    <mergeCell ref="A3:L3"/>
    <mergeCell ref="A4:L4"/>
    <mergeCell ref="A6:A7"/>
    <mergeCell ref="B6:B7"/>
    <mergeCell ref="C6:F6"/>
    <mergeCell ref="G6:G7"/>
    <mergeCell ref="H6:H7"/>
    <mergeCell ref="I6:K6"/>
  </mergeCells>
  <pageMargins left="0.7" right="0.7" top="0.75" bottom="0.75" header="0.3" footer="0.3"/>
  <pageSetup paperSize="9" scale="5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Филиппов Евгений Николаевич</dc:creator>
  <cp:lastModifiedBy>Корнильева Елена Александровна</cp:lastModifiedBy>
  <cp:lastPrinted>2026-06-23T08:16:43Z</cp:lastPrinted>
  <dcterms:created xsi:type="dcterms:W3CDTF">2025-11-19T09:28:52Z</dcterms:created>
  <dcterms:modified xsi:type="dcterms:W3CDTF">2026-06-24T09:45:21Z</dcterms:modified>
</cp:coreProperties>
</file>