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8800" windowHeight="12495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НМЦК!$A$1:$P$20</definedName>
  </definedNames>
  <calcPr calcId="125725" fullPrecision="0"/>
</workbook>
</file>

<file path=xl/calcChain.xml><?xml version="1.0" encoding="utf-8"?>
<calcChain xmlns="http://schemas.openxmlformats.org/spreadsheetml/2006/main">
  <c r="P14" i="9"/>
  <c r="I8"/>
  <c r="J8"/>
  <c r="M8" s="1"/>
  <c r="N8" s="1"/>
  <c r="K8"/>
  <c r="L8" s="1"/>
  <c r="O8"/>
  <c r="P8" s="1"/>
  <c r="I9"/>
  <c r="J9"/>
  <c r="M9" s="1"/>
  <c r="N9" s="1"/>
  <c r="K9"/>
  <c r="L9" s="1"/>
  <c r="O9"/>
  <c r="P9" s="1"/>
  <c r="I10"/>
  <c r="J10"/>
  <c r="M10" s="1"/>
  <c r="N10" s="1"/>
  <c r="K10"/>
  <c r="O10"/>
  <c r="P10" s="1"/>
  <c r="I11"/>
  <c r="J11"/>
  <c r="M11" s="1"/>
  <c r="N11" s="1"/>
  <c r="K11"/>
  <c r="O11"/>
  <c r="P11" s="1"/>
  <c r="I12"/>
  <c r="J12"/>
  <c r="M12" s="1"/>
  <c r="N12" s="1"/>
  <c r="K12"/>
  <c r="L12" s="1"/>
  <c r="O12"/>
  <c r="P12" s="1"/>
  <c r="I13"/>
  <c r="J13"/>
  <c r="M13" s="1"/>
  <c r="N13" s="1"/>
  <c r="K13"/>
  <c r="L13" s="1"/>
  <c r="O13"/>
  <c r="P13" s="1"/>
  <c r="I14"/>
  <c r="J14"/>
  <c r="M14" s="1"/>
  <c r="N14" s="1"/>
  <c r="K14"/>
  <c r="O14"/>
  <c r="I7"/>
  <c r="J7"/>
  <c r="M7" s="1"/>
  <c r="N7" s="1"/>
  <c r="K7"/>
  <c r="L7" s="1"/>
  <c r="O7"/>
  <c r="P7" s="1"/>
  <c r="P15" l="1"/>
  <c r="L14"/>
  <c r="L11"/>
  <c r="L10"/>
  <c r="N15"/>
</calcChain>
</file>

<file path=xl/sharedStrings.xml><?xml version="1.0" encoding="utf-8"?>
<sst xmlns="http://schemas.openxmlformats.org/spreadsheetml/2006/main" count="48" uniqueCount="34">
  <si>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</si>
  <si>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</si>
  <si>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</si>
  <si>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</si>
  <si>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</si>
  <si>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</si>
  <si>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</si>
  <si>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</si>
  <si>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</si>
  <si>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</si>
  <si>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</si>
  <si>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</si>
  <si>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</si>
  <si>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</si>
  <si>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</si>
  <si>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</si>
  <si>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</si>
  <si>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</si>
  <si>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Исп. Сысоева Г.А.</t>
  </si>
  <si>
    <t>Цена, руб.</t>
  </si>
  <si>
    <t>КТРУ / ОКПД2</t>
  </si>
  <si>
    <t>Ведущий специалист контрактной службы__________________________     Магнев В.В.</t>
  </si>
  <si>
    <t>32.50.13.110</t>
  </si>
  <si>
    <t>Проводник для доступа к коронарным/периферическим сосудам, одноразового использования</t>
  </si>
  <si>
    <t>32.50.13.110-00005072</t>
  </si>
  <si>
    <t>Катетер ангиографический, одноразового использования</t>
  </si>
  <si>
    <t>32.50.13.190-00007203</t>
  </si>
  <si>
    <t>Катетер для установки сосудистого стента</t>
  </si>
  <si>
    <t>32.50.13.110-00005129</t>
  </si>
  <si>
    <t>Интродьюсер для ввода медицинских инструментов при сердечно-сосудистых заболеваниях, неуправляемый</t>
  </si>
  <si>
    <t xml:space="preserve">Проводник для доступа к коронарным/периферическим сосудам, одноразового использования    </t>
  </si>
  <si>
    <t>КП № 1 от 25.06.2026 № МК-006144 (вх. №02340к/26 от 25.06.2026)</t>
  </si>
  <si>
    <t>КП № 2 от 25.06.2026 № 153357 (вх. №02341к/26 от 25.06.2026)</t>
  </si>
  <si>
    <t>КП № 3 от 25.06.2026  №А-04882/26  (вх. №02339к/26 от 25.06.2026)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</si>
</sst>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514350</xdr:rowOff>
    </xdr:from>
    <xdr:to>
      <xdr:col>11</xdr:col>
      <xdr:colOff>285751</xdr:colOff>
      <xdr:row>4</xdr:row>
      <xdr:rowOff>9525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12</xdr:col>
      <xdr:colOff>130752</xdr:colOff>
      <xdr:row>4</xdr:row>
      <xdr:rowOff>9525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20"/>
  <sheetViews>
    <sheetView tabSelected="1" view="pageBreakPreview" zoomScaleNormal="85" zoomScaleSheetLayoutView="100" workbookViewId="0">
      <selection activeCell="B50" sqref="B50"/>
    </sheetView>
  </sheetViews>
  <sheetFormatPr defaultColWidth="9.140625" defaultRowHeight="15"/>
  <cols>
    <col min="1" max="1" width="3.5703125" style="5" customWidth="1"/>
    <col min="2" max="2" width="21.85546875" style="3" customWidth="1"/>
    <col min="3" max="3" width="13.140625" style="3" customWidth="1"/>
    <col min="4" max="4" width="14.42578125" style="2" customWidth="1"/>
    <col min="5" max="5" width="14.28515625" style="2" customWidth="1"/>
    <col min="6" max="6" width="12.85546875" style="2" customWidth="1"/>
    <col min="7" max="7" width="6.7109375" style="2" customWidth="1"/>
    <col min="8" max="8" width="8.85546875" style="3" customWidth="1"/>
    <col min="9" max="9" width="40.7109375" style="2" hidden="1" customWidth="1"/>
    <col min="10" max="10" width="10.5703125" style="2" customWidth="1"/>
    <col min="11" max="11" width="8.85546875" style="2" customWidth="1"/>
    <col min="12" max="12" width="9.28515625" style="4" customWidth="1"/>
    <col min="13" max="13" width="12.5703125" style="2" customWidth="1"/>
    <col min="14" max="14" width="11.5703125" style="2" bestFit="1" customWidth="1"/>
    <col min="15" max="15" width="11.5703125" style="2" customWidth="1"/>
    <col min="16" max="16" width="13.7109375" style="2" bestFit="1" customWidth="1"/>
    <col min="17" max="17" width="12.85546875" style="2" bestFit="1" customWidth="1"/>
    <col min="18" max="16384" width="9.140625" style="2"/>
  </cols>
  <sheetData>
    <row r="1" spans="1:16" ht="31.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71.099999999999994" customHeight="1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6" ht="15" customHeight="1">
      <c r="A4" s="25" t="s">
        <v>3</v>
      </c>
      <c r="B4" s="26" t="s">
        <v>4</v>
      </c>
      <c r="C4" s="26" t="s">
        <v>20</v>
      </c>
      <c r="D4" s="26" t="s">
        <v>19</v>
      </c>
      <c r="E4" s="26"/>
      <c r="F4" s="26"/>
      <c r="G4" s="26" t="s">
        <v>5</v>
      </c>
      <c r="H4" s="26" t="s">
        <v>6</v>
      </c>
      <c r="I4" s="33" t="s">
        <v>7</v>
      </c>
      <c r="J4" s="26" t="s">
        <v>8</v>
      </c>
      <c r="K4" s="26" t="s">
        <v>9</v>
      </c>
      <c r="L4" s="34" t="s">
        <v>10</v>
      </c>
      <c r="M4" s="32" t="s">
        <v>11</v>
      </c>
      <c r="N4" s="32" t="s">
        <v>12</v>
      </c>
      <c r="O4" s="32" t="s">
        <v>13</v>
      </c>
      <c r="P4" s="32" t="s">
        <v>14</v>
      </c>
    </row>
    <row r="5" spans="1:16" ht="135" customHeight="1">
      <c r="A5" s="25"/>
      <c r="B5" s="26"/>
      <c r="C5" s="26"/>
      <c r="D5" s="23" t="s">
        <v>31</v>
      </c>
      <c r="E5" s="23" t="s">
        <v>32</v>
      </c>
      <c r="F5" s="23" t="s">
        <v>33</v>
      </c>
      <c r="G5" s="26"/>
      <c r="H5" s="26"/>
      <c r="I5" s="33"/>
      <c r="J5" s="26"/>
      <c r="K5" s="26"/>
      <c r="L5" s="34"/>
      <c r="M5" s="32"/>
      <c r="N5" s="32"/>
      <c r="O5" s="32"/>
      <c r="P5" s="32"/>
    </row>
    <row r="6" spans="1:1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25.5">
      <c r="A7" s="8">
        <v>1</v>
      </c>
      <c r="B7" s="9" t="s">
        <v>27</v>
      </c>
      <c r="C7" s="9" t="s">
        <v>28</v>
      </c>
      <c r="D7" s="10">
        <v>25000</v>
      </c>
      <c r="E7" s="10">
        <v>26200</v>
      </c>
      <c r="F7" s="10">
        <v>25800</v>
      </c>
      <c r="G7" s="11">
        <v>1</v>
      </c>
      <c r="H7" s="12" t="s">
        <v>17</v>
      </c>
      <c r="I7" s="13" t="e">
        <f>(((D7*G7)+(E7*G7)+(#REF!*G7)/(G7*3)))</f>
        <v>#REF!</v>
      </c>
      <c r="J7" s="13">
        <f t="shared" ref="J7:J9" si="0">(D7+E7+F7)*1/3</f>
        <v>25666.67</v>
      </c>
      <c r="K7" s="13">
        <f t="shared" ref="K7:K9" si="1">STDEV(D7:F7)</f>
        <v>611.01</v>
      </c>
      <c r="L7" s="14">
        <f t="shared" ref="L7:L9" si="2">K7/J7</f>
        <v>2.3800000000000002E-2</v>
      </c>
      <c r="M7" s="15">
        <f t="shared" ref="M7:M9" si="3">J7</f>
        <v>25666.67</v>
      </c>
      <c r="N7" s="15">
        <f t="shared" ref="N7:N9" si="4">M7*G7</f>
        <v>25666.67</v>
      </c>
      <c r="O7" s="10">
        <f t="shared" ref="O7:O9" si="5">D7</f>
        <v>25000</v>
      </c>
      <c r="P7" s="15">
        <f t="shared" ref="P7:P9" si="6">O7*G7</f>
        <v>25000</v>
      </c>
    </row>
    <row r="8" spans="1:16" ht="76.5">
      <c r="A8" s="8">
        <v>2</v>
      </c>
      <c r="B8" s="9" t="s">
        <v>29</v>
      </c>
      <c r="C8" s="9" t="s">
        <v>26</v>
      </c>
      <c r="D8" s="10">
        <v>19500</v>
      </c>
      <c r="E8" s="10">
        <v>20700</v>
      </c>
      <c r="F8" s="10">
        <v>20000</v>
      </c>
      <c r="G8" s="11">
        <v>1</v>
      </c>
      <c r="H8" s="12" t="s">
        <v>17</v>
      </c>
      <c r="I8" s="13" t="e">
        <f>(((D8*G8)+(E8*G8)+(#REF!*G8)/(G8*3)))</f>
        <v>#REF!</v>
      </c>
      <c r="J8" s="13">
        <f t="shared" ref="J8:J14" si="7">(D8+E8+F8)*1/3</f>
        <v>20066.669999999998</v>
      </c>
      <c r="K8" s="13">
        <f t="shared" ref="K8:K14" si="8">STDEV(D8:F8)</f>
        <v>602.77</v>
      </c>
      <c r="L8" s="14">
        <f t="shared" ref="L8:L14" si="9">K8/J8</f>
        <v>0.03</v>
      </c>
      <c r="M8" s="15">
        <f t="shared" ref="M8:M14" si="10">J8</f>
        <v>20066.669999999998</v>
      </c>
      <c r="N8" s="15">
        <f t="shared" ref="N8:N14" si="11">M8*G8</f>
        <v>20066.669999999998</v>
      </c>
      <c r="O8" s="10">
        <f t="shared" ref="O8:O14" si="12">D8</f>
        <v>19500</v>
      </c>
      <c r="P8" s="15">
        <f t="shared" ref="P8:P14" si="13">O8*G8</f>
        <v>19500</v>
      </c>
    </row>
    <row r="9" spans="1:16" ht="51">
      <c r="A9" s="8">
        <v>3</v>
      </c>
      <c r="B9" s="9" t="s">
        <v>25</v>
      </c>
      <c r="C9" s="9" t="s">
        <v>22</v>
      </c>
      <c r="D9" s="10">
        <v>1500</v>
      </c>
      <c r="E9" s="10">
        <v>2300</v>
      </c>
      <c r="F9" s="10">
        <v>1800</v>
      </c>
      <c r="G9" s="11">
        <v>1</v>
      </c>
      <c r="H9" s="12" t="s">
        <v>17</v>
      </c>
      <c r="I9" s="13" t="e">
        <f>(((D9*G9)+(E9*G9)+(#REF!*G9)/(G9*3)))</f>
        <v>#REF!</v>
      </c>
      <c r="J9" s="13">
        <f t="shared" si="7"/>
        <v>1866.67</v>
      </c>
      <c r="K9" s="13">
        <f t="shared" si="8"/>
        <v>404.15</v>
      </c>
      <c r="L9" s="14">
        <f t="shared" si="9"/>
        <v>0.2165</v>
      </c>
      <c r="M9" s="15">
        <f t="shared" si="10"/>
        <v>1866.67</v>
      </c>
      <c r="N9" s="15">
        <f t="shared" si="11"/>
        <v>1866.67</v>
      </c>
      <c r="O9" s="10">
        <f t="shared" si="12"/>
        <v>1500</v>
      </c>
      <c r="P9" s="15">
        <f t="shared" si="13"/>
        <v>1500</v>
      </c>
    </row>
    <row r="10" spans="1:16" ht="51">
      <c r="A10" s="8">
        <v>4</v>
      </c>
      <c r="B10" s="9" t="s">
        <v>25</v>
      </c>
      <c r="C10" s="9" t="s">
        <v>22</v>
      </c>
      <c r="D10" s="10">
        <v>1500</v>
      </c>
      <c r="E10" s="10">
        <v>2300</v>
      </c>
      <c r="F10" s="10">
        <v>1800</v>
      </c>
      <c r="G10" s="11">
        <v>1</v>
      </c>
      <c r="H10" s="12" t="s">
        <v>17</v>
      </c>
      <c r="I10" s="13" t="e">
        <f>(((D10*G10)+(E10*G10)+(#REF!*G10)/(G10*3)))</f>
        <v>#REF!</v>
      </c>
      <c r="J10" s="13">
        <f t="shared" si="7"/>
        <v>1866.67</v>
      </c>
      <c r="K10" s="13">
        <f t="shared" si="8"/>
        <v>404.15</v>
      </c>
      <c r="L10" s="14">
        <f t="shared" si="9"/>
        <v>0.2165</v>
      </c>
      <c r="M10" s="15">
        <f t="shared" si="10"/>
        <v>1866.67</v>
      </c>
      <c r="N10" s="15">
        <f t="shared" si="11"/>
        <v>1866.67</v>
      </c>
      <c r="O10" s="10">
        <f t="shared" si="12"/>
        <v>1500</v>
      </c>
      <c r="P10" s="15">
        <f t="shared" si="13"/>
        <v>1500</v>
      </c>
    </row>
    <row r="11" spans="1:16" ht="63.75">
      <c r="A11" s="8">
        <v>5</v>
      </c>
      <c r="B11" s="9" t="s">
        <v>23</v>
      </c>
      <c r="C11" s="9" t="s">
        <v>24</v>
      </c>
      <c r="D11" s="10">
        <v>22000</v>
      </c>
      <c r="E11" s="10">
        <v>23000</v>
      </c>
      <c r="F11" s="10">
        <v>22450</v>
      </c>
      <c r="G11" s="11">
        <v>1</v>
      </c>
      <c r="H11" s="12" t="s">
        <v>17</v>
      </c>
      <c r="I11" s="13" t="e">
        <f>(((D11*G11)+(E11*G11)+(#REF!*G11)/(G11*3)))</f>
        <v>#REF!</v>
      </c>
      <c r="J11" s="13">
        <f t="shared" si="7"/>
        <v>22483.33</v>
      </c>
      <c r="K11" s="13">
        <f t="shared" si="8"/>
        <v>500.83</v>
      </c>
      <c r="L11" s="14">
        <f t="shared" si="9"/>
        <v>2.23E-2</v>
      </c>
      <c r="M11" s="15">
        <f t="shared" si="10"/>
        <v>22483.33</v>
      </c>
      <c r="N11" s="15">
        <f t="shared" si="11"/>
        <v>22483.33</v>
      </c>
      <c r="O11" s="10">
        <f t="shared" si="12"/>
        <v>22000</v>
      </c>
      <c r="P11" s="15">
        <f t="shared" si="13"/>
        <v>22000</v>
      </c>
    </row>
    <row r="12" spans="1:16" ht="63.75">
      <c r="A12" s="8">
        <v>6</v>
      </c>
      <c r="B12" s="9" t="s">
        <v>30</v>
      </c>
      <c r="C12" s="9" t="s">
        <v>24</v>
      </c>
      <c r="D12" s="10">
        <v>26000</v>
      </c>
      <c r="E12" s="10">
        <v>27000</v>
      </c>
      <c r="F12" s="10">
        <v>26700</v>
      </c>
      <c r="G12" s="11">
        <v>1</v>
      </c>
      <c r="H12" s="12" t="s">
        <v>17</v>
      </c>
      <c r="I12" s="13" t="e">
        <f>(((D12*G12)+(E12*G12)+(#REF!*G12)/(G12*3)))</f>
        <v>#REF!</v>
      </c>
      <c r="J12" s="13">
        <f t="shared" si="7"/>
        <v>26566.67</v>
      </c>
      <c r="K12" s="13">
        <f t="shared" si="8"/>
        <v>513.16</v>
      </c>
      <c r="L12" s="14">
        <f t="shared" si="9"/>
        <v>1.9300000000000001E-2</v>
      </c>
      <c r="M12" s="15">
        <f t="shared" si="10"/>
        <v>26566.67</v>
      </c>
      <c r="N12" s="15">
        <f t="shared" si="11"/>
        <v>26566.67</v>
      </c>
      <c r="O12" s="10">
        <f t="shared" si="12"/>
        <v>26000</v>
      </c>
      <c r="P12" s="15">
        <f t="shared" si="13"/>
        <v>26000</v>
      </c>
    </row>
    <row r="13" spans="1:16" ht="63.75">
      <c r="A13" s="8">
        <v>7</v>
      </c>
      <c r="B13" s="9" t="s">
        <v>23</v>
      </c>
      <c r="C13" s="9" t="s">
        <v>24</v>
      </c>
      <c r="D13" s="10">
        <v>1800</v>
      </c>
      <c r="E13" s="10">
        <v>2600</v>
      </c>
      <c r="F13" s="10">
        <v>2200</v>
      </c>
      <c r="G13" s="11">
        <v>1</v>
      </c>
      <c r="H13" s="12" t="s">
        <v>17</v>
      </c>
      <c r="I13" s="13" t="e">
        <f>(((D13*G13)+(E13*G13)+(#REF!*G13)/(G13*3)))</f>
        <v>#REF!</v>
      </c>
      <c r="J13" s="13">
        <f t="shared" si="7"/>
        <v>2200</v>
      </c>
      <c r="K13" s="13">
        <f t="shared" si="8"/>
        <v>400</v>
      </c>
      <c r="L13" s="14">
        <f t="shared" si="9"/>
        <v>0.18179999999999999</v>
      </c>
      <c r="M13" s="15">
        <f t="shared" si="10"/>
        <v>2200</v>
      </c>
      <c r="N13" s="15">
        <f t="shared" si="11"/>
        <v>2200</v>
      </c>
      <c r="O13" s="10">
        <f t="shared" si="12"/>
        <v>1800</v>
      </c>
      <c r="P13" s="15">
        <f t="shared" si="13"/>
        <v>1800</v>
      </c>
    </row>
    <row r="14" spans="1:16" ht="63.75">
      <c r="A14" s="8">
        <v>8</v>
      </c>
      <c r="B14" s="9" t="s">
        <v>23</v>
      </c>
      <c r="C14" s="9" t="s">
        <v>24</v>
      </c>
      <c r="D14" s="10">
        <v>1800</v>
      </c>
      <c r="E14" s="10">
        <v>2600</v>
      </c>
      <c r="F14" s="10">
        <v>2200</v>
      </c>
      <c r="G14" s="11">
        <v>1</v>
      </c>
      <c r="H14" s="12" t="s">
        <v>17</v>
      </c>
      <c r="I14" s="13" t="e">
        <f>(((D14*G14)+(E14*G14)+(#REF!*G14)/(G14*3)))</f>
        <v>#REF!</v>
      </c>
      <c r="J14" s="13">
        <f t="shared" si="7"/>
        <v>2200</v>
      </c>
      <c r="K14" s="13">
        <f t="shared" si="8"/>
        <v>400</v>
      </c>
      <c r="L14" s="14">
        <f t="shared" si="9"/>
        <v>0.18179999999999999</v>
      </c>
      <c r="M14" s="15">
        <f t="shared" si="10"/>
        <v>2200</v>
      </c>
      <c r="N14" s="15">
        <f t="shared" si="11"/>
        <v>2200</v>
      </c>
      <c r="O14" s="10">
        <f t="shared" si="12"/>
        <v>1800</v>
      </c>
      <c r="P14" s="15">
        <f>O14*G14</f>
        <v>1800</v>
      </c>
    </row>
    <row r="15" spans="1:16" ht="26.25" customHeight="1">
      <c r="A15" s="27" t="s">
        <v>15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9"/>
      <c r="N15" s="6">
        <f>SUM(N7:N14)</f>
        <v>102916.68</v>
      </c>
      <c r="O15" s="6"/>
      <c r="P15" s="21">
        <f>SUM(P7:P14)</f>
        <v>99100</v>
      </c>
    </row>
    <row r="16" spans="1:16" ht="82.5" customHeight="1">
      <c r="A16" s="24" t="s">
        <v>16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1:16" ht="17.25" customHeight="1">
      <c r="A17" s="22" t="s">
        <v>21</v>
      </c>
      <c r="B17" s="16"/>
      <c r="C17" s="16"/>
      <c r="D17" s="17"/>
      <c r="E17" s="17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 spans="1:16" ht="14.25" customHeight="1">
      <c r="A18" s="19"/>
      <c r="B18" s="16"/>
      <c r="C18" s="16"/>
      <c r="D18" s="17"/>
      <c r="E18" s="17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 spans="1:16" ht="12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6">
      <c r="A20" s="1" t="s">
        <v>18</v>
      </c>
      <c r="B20" s="16"/>
      <c r="C20" s="16"/>
      <c r="D20" s="17"/>
      <c r="E20" s="17"/>
      <c r="F20" s="17"/>
      <c r="G20" s="17"/>
      <c r="H20" s="16"/>
      <c r="I20" s="17"/>
      <c r="J20" s="17"/>
      <c r="K20" s="17"/>
      <c r="L20" s="20"/>
      <c r="M20" s="17"/>
      <c r="N20" s="17"/>
      <c r="O20" s="17"/>
      <c r="P20" s="17"/>
    </row>
  </sheetData>
  <mergeCells count="19"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  <mergeCell ref="A16:P16"/>
    <mergeCell ref="A4:A5"/>
    <mergeCell ref="B4:B5"/>
    <mergeCell ref="C4:C5"/>
    <mergeCell ref="A15:M15"/>
  </mergeCells>
  <pageMargins left="0.39370078740157483" right="0.39370078740157483" top="0.39370078740157483" bottom="0.39370078740157483" header="0" footer="0"/>
  <pageSetup paperSize="9" scale="79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2026-06-26T07:41:24Z</cp:lastPrinted>
  <dcterms:created xsi:type="dcterms:W3CDTF">2011-08-15T06:57:36Z</dcterms:created>
  <dcterms:modified xsi:type="dcterms:W3CDTF">2026-06-26T07:44:20Z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