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filterPrivacy="1" defaultThemeVersion="124226"/>
  <xr:revisionPtr revIDLastSave="0" documentId="13_ncr:1_{7E8C8708-0111-48DD-A4B5-754C05CEB12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9" r:id="rId1"/>
  </sheets>
  <definedNames>
    <definedName name="_xlnm._FilterDatabase" localSheetId="0" hidden="1">Лист1!$C$1:$C$56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5" i="9" l="1"/>
  <c r="O15" i="9" s="1"/>
  <c r="P15" i="9" s="1"/>
  <c r="K15" i="9"/>
  <c r="J15" i="9"/>
  <c r="L15" i="9" l="1"/>
  <c r="M13" i="9"/>
  <c r="O13" i="9" s="1"/>
  <c r="P13" i="9" s="1"/>
  <c r="K13" i="9"/>
  <c r="J13" i="9"/>
  <c r="L13" i="9" l="1"/>
  <c r="J12" i="9"/>
  <c r="K12" i="9"/>
  <c r="M12" i="9"/>
  <c r="O12" i="9" s="1"/>
  <c r="P12" i="9" s="1"/>
  <c r="J14" i="9"/>
  <c r="K14" i="9"/>
  <c r="M14" i="9"/>
  <c r="O14" i="9" s="1"/>
  <c r="P14" i="9" s="1"/>
  <c r="L14" i="9" l="1"/>
  <c r="L12" i="9"/>
  <c r="M11" i="9"/>
  <c r="O11" i="9" l="1"/>
  <c r="J11" i="9" l="1"/>
  <c r="P11" i="9" l="1"/>
  <c r="P16" i="9" l="1"/>
  <c r="J17" i="9" s="1"/>
  <c r="K11" i="9"/>
  <c r="L11" i="9" l="1"/>
</calcChain>
</file>

<file path=xl/sharedStrings.xml><?xml version="1.0" encoding="utf-8"?>
<sst xmlns="http://schemas.openxmlformats.org/spreadsheetml/2006/main" count="42" uniqueCount="38">
  <si>
    <t>Кол-во</t>
  </si>
  <si>
    <t>№</t>
  </si>
  <si>
    <t>Ед. изм по ОКЕИ</t>
  </si>
  <si>
    <t>Однородность совокупности значений выявленных цен, используемых в расчете Н(М)ЦК, ЦКЕП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</si>
  <si>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</si>
  <si>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</si>
  <si>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>Итого:</t>
  </si>
  <si>
    <t>В результате проведенного расчета Н(М)ЦК составила:</t>
  </si>
  <si>
    <t>Используемый метод определения НМЦК с обоснованием:</t>
  </si>
  <si>
    <t>Метод сопоставимых рыночных цен (анализ рынка)</t>
  </si>
  <si>
    <t xml:space="preserve">рублей </t>
  </si>
  <si>
    <t>Цена за единицу изм. с НДС (руб.)</t>
  </si>
  <si>
    <t xml:space="preserve">Обоснование начальной (максимальной) цены контракта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</si>
  <si>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Начальная (максимальня) цена контракта,  (руб.)</t>
  </si>
  <si>
    <t>Цена включает в себя расходы на хранение, транспортировку, погрузку-разгрузку, страхование, уплату налогов, сборов и другие обязательные платежи.</t>
  </si>
  <si>
    <t>Расчет НМЦК*</t>
  </si>
  <si>
    <t>Ценовое предложение № 4 от ___________ №____(номер и дату указать  зарегистрированные в делопроизводстве учреждения )</t>
  </si>
  <si>
    <t>Ценовое предложение № 5 от ___________ №____(номер и дату указать  зарегистрированные в делопроизводстве учреждения )</t>
  </si>
  <si>
    <t>штука</t>
  </si>
  <si>
    <t>*** Столбец 14 заполняется  Заказчиком самостоятельно с учетом требований Налогового кодекса Российской Федерации, постановления Правительства Российской Федерации от 30.09.2015 № 1042 «Об утверждении перечня медицинских товаров, реализация которых на территории российской федерации и ввоз которых на территорию российской федерации и иные территории, находящиеся под ее юрисдикцией, не подлежат обложению (освобождаются от обложения) налогом на добавленную стоимость», постановления Правительства Российской Федерации от 15.09.2015 № 688 «Об утверждении перечней кодов медицинских товаров, облагаемых налогом на добавленную стоимость по налоговой ставке 10 процентов».</t>
  </si>
  <si>
    <t>Наименование объекта закупки</t>
  </si>
  <si>
    <t>НДС (%)</t>
  </si>
  <si>
    <t xml:space="preserve">****Столбец 2 заполняется Заказчиком с учетом его потребности в соответвии с Описанием объекта закупки с обязательным указанием наименования по КТРУ и номера позиции, например: "ёмкости для сбора колюще-режущих медицинских отходов 
(Позиция №1)"
</t>
  </si>
  <si>
    <t xml:space="preserve"> </t>
  </si>
  <si>
    <t>Ценовая информация без НДС (руб.)</t>
  </si>
  <si>
    <t>Поставка медицинских изделий для кабинета врача-гериатра  в рамках приоритетного проекта «Серебряный возраст» программы Губернатора Санкт-Петербурга «10 Приоритетов развития Санкт-Петербурга» для СПб ГБУЗ «Городская поликлиника № 14» в 2026 году.</t>
  </si>
  <si>
    <t xml:space="preserve">Заказчик  Санкт-Петербургское государственное бюджетное учреждение здравоохранения «Городская поликлиника №14» </t>
  </si>
  <si>
    <t>Стетоскоп</t>
  </si>
  <si>
    <t>Таблица Розенбаума</t>
  </si>
  <si>
    <t>Трость одноопорная</t>
  </si>
  <si>
    <t>Ходунки колесные с ручками, без электропитания, складные</t>
  </si>
  <si>
    <t>Комплект наглядных пособий</t>
  </si>
  <si>
    <t>Коммерческое предложение №1                   388/э-26 от 25.06.2026</t>
  </si>
  <si>
    <t>Коммерческое предложение №2                   389/э-26 от 25.06.2026</t>
  </si>
  <si>
    <t>Коммерческое предложение №3                   390/э-26 от 25.06.2026</t>
  </si>
  <si>
    <r>
      <t xml:space="preserve">Средняя арифметическая цена за единицу с НДС (руб.)    </t>
    </r>
    <r>
      <rPr>
        <b/>
        <i/>
        <sz val="10"/>
        <color indexed="8"/>
        <rFont val="Times New Roman"/>
        <family val="1"/>
        <charset val="204"/>
      </rPr>
      <t xml:space="preserve">&lt;ц&gt; </t>
    </r>
  </si>
  <si>
    <t>Дата подготовки обоснования НМЦК  25.06.2026г.</t>
  </si>
  <si>
    <t xml:space="preserve">Минимальное ценовое предложение с НДС( руб.)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</si>
</sst>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rgb="FF334059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41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8">
    <xf numFmtId="0" fontId="0" fillId="0" borderId="0" xfId="0"/>
    <xf numFmtId="0" fontId="2" fillId="0" borderId="0" xfId="0" applyFont="1" applyProtection="1">
      <protection locked="0"/>
    </xf>
    <xf numFmtId="0" fontId="3" fillId="3" borderId="1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4" fontId="2" fillId="0" borderId="0" xfId="0" applyNumberFormat="1" applyFont="1" applyProtection="1">
      <protection locked="0"/>
    </xf>
    <xf numFmtId="4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4" borderId="0" xfId="0" applyFont="1" applyFill="1" applyAlignment="1" applyProtection="1">
      <alignment horizontal="left" vertical="top" wrapText="1"/>
      <protection locked="0"/>
    </xf>
    <xf numFmtId="0" fontId="6" fillId="0" borderId="0" xfId="0" applyFont="1" applyProtection="1"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4" fontId="3" fillId="0" borderId="0" xfId="0" applyNumberFormat="1" applyFont="1" applyAlignment="1" applyProtection="1">
      <alignment horizontal="center" vertical="center" wrapText="1"/>
      <protection locked="0"/>
    </xf>
    <xf numFmtId="1" fontId="3" fillId="3" borderId="3" xfId="0" applyNumberFormat="1" applyFont="1" applyFill="1" applyBorder="1" applyAlignment="1" applyProtection="1">
      <alignment horizontal="center" vertical="center" wrapText="1"/>
      <protection locked="0"/>
    </xf>
    <xf numFmtId="1" fontId="3" fillId="3" borderId="2" xfId="0" applyNumberFormat="1" applyFont="1" applyFill="1" applyBorder="1" applyAlignment="1" applyProtection="1">
      <alignment horizontal="center" vertical="center" wrapText="1"/>
      <protection locked="0"/>
    </xf>
    <xf numFmtId="1" fontId="3" fillId="3" borderId="7" xfId="0" applyNumberFormat="1" applyFont="1" applyFill="1" applyBorder="1" applyAlignment="1" applyProtection="1">
      <alignment horizontal="center" vertical="center" wrapText="1"/>
      <protection locked="0"/>
    </xf>
    <xf numFmtId="1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1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1" fontId="7" fillId="0" borderId="2" xfId="0" applyNumberFormat="1" applyFont="1" applyBorder="1" applyAlignment="1" applyProtection="1">
      <alignment horizontal="center" vertical="center"/>
      <protection locked="0"/>
    </xf>
    <xf numFmtId="1" fontId="7" fillId="0" borderId="1" xfId="0" applyNumberFormat="1" applyFont="1" applyBorder="1" applyAlignment="1" applyProtection="1">
      <alignment horizontal="center" vertical="center" wrapText="1"/>
      <protection locked="0"/>
    </xf>
    <xf numFmtId="1" fontId="7" fillId="0" borderId="2" xfId="0" applyNumberFormat="1" applyFont="1" applyBorder="1" applyAlignment="1" applyProtection="1">
      <alignment horizontal="center" vertical="center" wrapText="1"/>
      <protection locked="0"/>
    </xf>
    <xf numFmtId="4" fontId="3" fillId="0" borderId="1" xfId="0" applyNumberFormat="1" applyFont="1" applyBorder="1" applyAlignment="1" applyProtection="1">
      <alignment horizontal="center" vertical="center" wrapText="1"/>
      <protection hidden="1"/>
    </xf>
    <xf numFmtId="4" fontId="3" fillId="0" borderId="0" xfId="0" applyNumberFormat="1" applyFont="1" applyAlignment="1" applyProtection="1">
      <alignment vertical="center"/>
      <protection locked="0"/>
    </xf>
    <xf numFmtId="0" fontId="3" fillId="0" borderId="0" xfId="0" applyFont="1" applyAlignment="1" applyProtection="1">
      <alignment vertical="center"/>
      <protection locked="0"/>
    </xf>
    <xf numFmtId="2" fontId="3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left" vertical="top" wrapText="1"/>
      <protection locked="0"/>
    </xf>
    <xf numFmtId="0" fontId="2" fillId="0" borderId="0" xfId="0" applyFont="1" applyAlignment="1" applyProtection="1">
      <alignment vertical="center"/>
      <protection locked="0"/>
    </xf>
    <xf numFmtId="4" fontId="2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4" fontId="6" fillId="0" borderId="0" xfId="0" applyNumberFormat="1" applyFont="1" applyProtection="1">
      <protection hidden="1"/>
    </xf>
    <xf numFmtId="4" fontId="6" fillId="0" borderId="0" xfId="0" applyNumberFormat="1" applyFont="1" applyProtection="1">
      <protection locked="0"/>
    </xf>
    <xf numFmtId="3" fontId="2" fillId="2" borderId="1" xfId="0" applyNumberFormat="1" applyFont="1" applyFill="1" applyBorder="1" applyAlignment="1" applyProtection="1">
      <alignment horizontal="left" vertical="center" wrapText="1" justifyLastLine="1"/>
      <protection locked="0"/>
    </xf>
    <xf numFmtId="0" fontId="6" fillId="0" borderId="0" xfId="0" applyFont="1" applyAlignment="1" applyProtection="1">
      <alignment horizontal="left"/>
      <protection locked="0"/>
    </xf>
    <xf numFmtId="0" fontId="2" fillId="3" borderId="1" xfId="0" applyFont="1" applyFill="1" applyBorder="1" applyAlignment="1" applyProtection="1">
      <alignment horizontal="left" vertical="center" wrapText="1" justifyLastLine="1"/>
      <protection locked="0"/>
    </xf>
    <xf numFmtId="4" fontId="8" fillId="3" borderId="1" xfId="0" applyNumberFormat="1" applyFont="1" applyFill="1" applyBorder="1" applyAlignment="1" applyProtection="1">
      <alignment vertical="center" wrapText="1"/>
      <protection locked="0"/>
    </xf>
    <xf numFmtId="4" fontId="6" fillId="3" borderId="1" xfId="0" applyNumberFormat="1" applyFont="1" applyFill="1" applyBorder="1" applyAlignment="1" applyProtection="1">
      <alignment vertical="center" wrapText="1"/>
      <protection locked="0"/>
    </xf>
    <xf numFmtId="4" fontId="2" fillId="3" borderId="1" xfId="0" applyNumberFormat="1" applyFont="1" applyFill="1" applyBorder="1" applyAlignment="1" applyProtection="1">
      <alignment vertical="center" wrapText="1" justifyLastLine="1"/>
      <protection hidden="1"/>
    </xf>
    <xf numFmtId="4" fontId="8" fillId="0" borderId="1" xfId="0" applyNumberFormat="1" applyFont="1" applyBorder="1" applyAlignment="1" applyProtection="1">
      <alignment vertical="center" wrapText="1"/>
      <protection locked="0"/>
    </xf>
    <xf numFmtId="4" fontId="6" fillId="0" borderId="1" xfId="0" applyNumberFormat="1" applyFont="1" applyBorder="1" applyAlignment="1" applyProtection="1">
      <alignment vertical="center" wrapText="1"/>
      <protection locked="0"/>
    </xf>
    <xf numFmtId="0" fontId="9" fillId="0" borderId="0" xfId="0" applyFont="1" applyAlignment="1">
      <alignment horizontal="center" wrapText="1"/>
    </xf>
    <xf numFmtId="4" fontId="2" fillId="3" borderId="1" xfId="0" applyNumberFormat="1" applyFont="1" applyFill="1" applyBorder="1" applyAlignment="1" applyProtection="1">
      <alignment vertical="center" justifyLastLine="1"/>
      <protection hidden="1"/>
    </xf>
    <xf numFmtId="4" fontId="2" fillId="3" borderId="1" xfId="0" applyNumberFormat="1" applyFont="1" applyFill="1" applyBorder="1" applyAlignment="1" applyProtection="1">
      <alignment vertical="center" wrapText="1"/>
      <protection hidden="1"/>
    </xf>
    <xf numFmtId="3" fontId="2" fillId="3" borderId="1" xfId="0" applyNumberFormat="1" applyFont="1" applyFill="1" applyBorder="1" applyAlignment="1" applyProtection="1">
      <alignment vertical="center" wrapText="1"/>
      <protection hidden="1"/>
    </xf>
    <xf numFmtId="4" fontId="6" fillId="0" borderId="1" xfId="0" applyNumberFormat="1" applyFont="1" applyBorder="1" applyAlignment="1" applyProtection="1">
      <alignment vertical="center" wrapText="1"/>
      <protection hidden="1"/>
    </xf>
    <xf numFmtId="4" fontId="2" fillId="0" borderId="1" xfId="0" applyNumberFormat="1" applyFont="1" applyBorder="1" applyAlignment="1" applyProtection="1">
      <alignment vertical="center" wrapText="1" justifyLastLine="1"/>
      <protection hidden="1"/>
    </xf>
    <xf numFmtId="0" fontId="6" fillId="0" borderId="1" xfId="0" applyFont="1" applyBorder="1" applyAlignment="1" applyProtection="1">
      <alignment vertical="center" wrapText="1"/>
      <protection locked="0"/>
    </xf>
    <xf numFmtId="0" fontId="11" fillId="0" borderId="1" xfId="0" applyFont="1" applyBorder="1"/>
    <xf numFmtId="0" fontId="2" fillId="2" borderId="1" xfId="0" applyFont="1" applyFill="1" applyBorder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right" vertical="center"/>
      <protection locked="0"/>
    </xf>
    <xf numFmtId="0" fontId="2" fillId="0" borderId="0" xfId="0" applyFont="1" applyAlignment="1" applyProtection="1">
      <alignment horizontal="left" vertical="top" wrapText="1"/>
      <protection locked="0"/>
    </xf>
    <xf numFmtId="2" fontId="3" fillId="3" borderId="6" xfId="0" applyNumberFormat="1" applyFont="1" applyFill="1" applyBorder="1" applyAlignment="1" applyProtection="1">
      <alignment horizontal="center" vertical="top" wrapText="1"/>
      <protection locked="0"/>
    </xf>
    <xf numFmtId="2" fontId="3" fillId="3" borderId="10" xfId="0" applyNumberFormat="1" applyFont="1" applyFill="1" applyBorder="1" applyAlignment="1" applyProtection="1">
      <alignment horizontal="center" vertical="top" wrapText="1"/>
      <protection locked="0"/>
    </xf>
    <xf numFmtId="2" fontId="3" fillId="3" borderId="7" xfId="0" applyNumberFormat="1" applyFont="1" applyFill="1" applyBorder="1" applyAlignment="1" applyProtection="1">
      <alignment horizontal="center" vertical="top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wrapText="1"/>
      <protection locked="0"/>
    </xf>
    <xf numFmtId="0" fontId="6" fillId="0" borderId="0" xfId="0" applyFont="1" applyAlignment="1" applyProtection="1">
      <alignment horizontal="left" vertical="top" wrapText="1"/>
      <protection locked="0"/>
    </xf>
    <xf numFmtId="2" fontId="3" fillId="0" borderId="8" xfId="0" applyNumberFormat="1" applyFont="1" applyBorder="1" applyAlignment="1" applyProtection="1">
      <alignment horizontal="right" vertical="center" wrapText="1"/>
      <protection locked="0"/>
    </xf>
    <xf numFmtId="2" fontId="3" fillId="0" borderId="9" xfId="0" applyNumberFormat="1" applyFont="1" applyBorder="1" applyAlignment="1" applyProtection="1">
      <alignment horizontal="right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wrapText="1"/>
      <protection locked="0"/>
    </xf>
    <xf numFmtId="0" fontId="7" fillId="0" borderId="3" xfId="0" applyFont="1" applyBorder="1" applyAlignment="1" applyProtection="1">
      <alignment horizontal="center" vertical="center" wrapText="1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3" fillId="3" borderId="3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textRotation="90" wrapText="1"/>
      <protection locked="0"/>
    </xf>
    <xf numFmtId="0" fontId="10" fillId="0" borderId="0" xfId="0" applyFont="1" applyAlignment="1" applyProtection="1">
      <alignment horizontal="center" wrapText="1"/>
      <protection locked="0"/>
    </xf>
    <xf numFmtId="0" fontId="2" fillId="4" borderId="0" xfId="0" applyFont="1" applyFill="1" applyAlignment="1" applyProtection="1">
      <alignment horizontal="left" vertical="top" wrapText="1"/>
      <protection locked="0"/>
    </xf>
    <xf numFmtId="0" fontId="6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center"/>
      <protection locked="0"/>
    </xf>
    <xf numFmtId="0" fontId="6" fillId="0" borderId="2" xfId="0" applyFont="1" applyBorder="1" applyAlignment="1">
      <alignment horizontal="center" vertical="center" wrapText="1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3" fillId="0" borderId="6" xfId="0" applyFont="1" applyBorder="1" applyAlignment="1" applyProtection="1">
      <alignment horizontal="center" vertical="center" wrapText="1"/>
      <protection locked="0"/>
    </xf>
    <xf numFmtId="0" fontId="3" fillId="0" borderId="10" xfId="0" applyFont="1" applyBorder="1" applyAlignment="1" applyProtection="1">
      <alignment horizontal="center" vertical="center" wrapText="1"/>
      <protection locked="0"/>
    </xf>
    <xf numFmtId="0" fontId="3" fillId="0" borderId="7" xfId="0" applyFont="1" applyBorder="1" applyAlignment="1" applyProtection="1">
      <alignment horizontal="center" vertical="center" wrapText="1"/>
      <protection locked="0"/>
    </xf>
  </cellXfs>
  <cellStyles count="2">
    <cellStyle name="Обычный" xfId="0" builtinId="0"/>
    <cellStyle name="Обычный 4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8</xdr:row>
      <xdr:rowOff>952500</xdr:rowOff>
    </xdr:from>
    <xdr:to>
      <xdr:col>12</xdr:col>
      <xdr:colOff>0</xdr:colOff>
      <xdr:row>8</xdr:row>
      <xdr:rowOff>1304925</xdr:rowOff>
    </xdr:to>
    <xdr:pic>
      <xdr:nvPicPr>
        <xdr:cNvPr id="8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29432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19050</xdr:colOff>
      <xdr:row>8</xdr:row>
      <xdr:rowOff>923925</xdr:rowOff>
    </xdr:from>
    <xdr:to>
      <xdr:col>10</xdr:col>
      <xdr:colOff>1019175</xdr:colOff>
      <xdr:row>8</xdr:row>
      <xdr:rowOff>1362075</xdr:rowOff>
    </xdr:to>
    <xdr:pic>
      <xdr:nvPicPr>
        <xdr:cNvPr id="9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05550" y="2914650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40"/>
  <sheetViews>
    <sheetView tabSelected="1" zoomScale="90" zoomScaleNormal="90" workbookViewId="0">
      <selection activeCell="J26" sqref="J26"/>
    </sheetView>
  </sheetViews>
  <sheetFormatPr defaultRowHeight="12.75" x14ac:dyDescent="0.2"/>
  <cols>
    <col min="1" max="1" width="5.140625" style="8" customWidth="1"/>
    <col min="2" max="2" width="30.7109375" style="28" customWidth="1"/>
    <col min="3" max="3" width="7.140625" style="8" customWidth="1"/>
    <col min="4" max="4" width="5.7109375" style="8" customWidth="1"/>
    <col min="5" max="5" width="14.5703125" style="8" customWidth="1"/>
    <col min="6" max="7" width="14" style="8" customWidth="1"/>
    <col min="8" max="8" width="19" style="8" hidden="1" customWidth="1"/>
    <col min="9" max="9" width="18.28515625" style="8" hidden="1" customWidth="1"/>
    <col min="10" max="10" width="17.42578125" style="30" customWidth="1"/>
    <col min="11" max="11" width="15.85546875" style="8" customWidth="1"/>
    <col min="12" max="13" width="14.85546875" style="8" customWidth="1"/>
    <col min="14" max="14" width="4.140625" style="8" customWidth="1"/>
    <col min="15" max="15" width="12.85546875" style="8" customWidth="1"/>
    <col min="16" max="16" width="15.28515625" style="8" customWidth="1"/>
    <col min="17" max="16384" width="9.140625" style="8"/>
  </cols>
  <sheetData>
    <row r="1" spans="1:16" ht="42" customHeight="1" x14ac:dyDescent="0.25">
      <c r="A1" s="67" t="s">
        <v>25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</row>
    <row r="2" spans="1:16" x14ac:dyDescent="0.2">
      <c r="A2" s="1"/>
      <c r="B2" s="9"/>
      <c r="C2" s="1"/>
      <c r="D2" s="1"/>
      <c r="E2" s="1"/>
      <c r="F2" s="1"/>
      <c r="G2" s="1"/>
      <c r="H2" s="1"/>
      <c r="I2" s="1"/>
      <c r="J2" s="4"/>
      <c r="K2" s="1"/>
      <c r="L2" s="1"/>
      <c r="M2" s="1"/>
      <c r="N2" s="6"/>
      <c r="O2" s="6"/>
      <c r="P2" s="6"/>
    </row>
    <row r="3" spans="1:16" x14ac:dyDescent="0.2">
      <c r="A3" s="70" t="s">
        <v>26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</row>
    <row r="4" spans="1:16" ht="25.5" customHeight="1" x14ac:dyDescent="0.2">
      <c r="A4" s="72" t="s">
        <v>12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</row>
    <row r="5" spans="1:16" hidden="1" x14ac:dyDescent="0.2">
      <c r="A5" s="10"/>
      <c r="B5" s="11"/>
      <c r="C5" s="10"/>
      <c r="D5" s="10"/>
      <c r="E5" s="10"/>
      <c r="F5" s="10"/>
      <c r="G5" s="10"/>
      <c r="H5" s="10"/>
      <c r="I5" s="10"/>
      <c r="J5" s="12"/>
      <c r="K5" s="10"/>
      <c r="L5" s="10"/>
      <c r="M5" s="10"/>
      <c r="N5" s="10"/>
      <c r="O5" s="10"/>
      <c r="P5" s="10"/>
    </row>
    <row r="6" spans="1:16" ht="45" customHeight="1" x14ac:dyDescent="0.2">
      <c r="A6" s="73" t="s">
        <v>8</v>
      </c>
      <c r="B6" s="74"/>
      <c r="C6" s="75" t="s">
        <v>9</v>
      </c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7"/>
    </row>
    <row r="7" spans="1:16" ht="15.75" customHeight="1" x14ac:dyDescent="0.2">
      <c r="A7" s="75" t="s">
        <v>15</v>
      </c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7"/>
    </row>
    <row r="8" spans="1:16" ht="27.75" customHeight="1" x14ac:dyDescent="0.2">
      <c r="A8" s="64" t="s">
        <v>1</v>
      </c>
      <c r="B8" s="65" t="s">
        <v>20</v>
      </c>
      <c r="C8" s="66" t="s">
        <v>2</v>
      </c>
      <c r="D8" s="66" t="s">
        <v>0</v>
      </c>
      <c r="E8" s="60" t="s">
        <v>24</v>
      </c>
      <c r="F8" s="60"/>
      <c r="G8" s="60"/>
      <c r="H8" s="60"/>
      <c r="I8" s="60"/>
      <c r="J8" s="51" t="s">
        <v>3</v>
      </c>
      <c r="K8" s="52"/>
      <c r="L8" s="53"/>
      <c r="M8" s="65" t="s">
        <v>37</v>
      </c>
      <c r="N8" s="62" t="s">
        <v>21</v>
      </c>
      <c r="O8" s="60" t="s">
        <v>11</v>
      </c>
      <c r="P8" s="55" t="s">
        <v>13</v>
      </c>
    </row>
    <row r="9" spans="1:16" ht="110.25" customHeight="1" x14ac:dyDescent="0.25">
      <c r="A9" s="65"/>
      <c r="B9" s="64"/>
      <c r="C9" s="66"/>
      <c r="D9" s="66"/>
      <c r="E9" s="39" t="s">
        <v>32</v>
      </c>
      <c r="F9" s="39" t="s">
        <v>33</v>
      </c>
      <c r="G9" s="39" t="s">
        <v>34</v>
      </c>
      <c r="H9" s="3" t="s">
        <v>16</v>
      </c>
      <c r="I9" s="3" t="s">
        <v>17</v>
      </c>
      <c r="J9" s="5" t="s">
        <v>35</v>
      </c>
      <c r="K9" s="2" t="s">
        <v>4</v>
      </c>
      <c r="L9" s="2" t="s">
        <v>5</v>
      </c>
      <c r="M9" s="71"/>
      <c r="N9" s="63"/>
      <c r="O9" s="61"/>
      <c r="P9" s="56"/>
    </row>
    <row r="10" spans="1:16" ht="18.75" customHeight="1" x14ac:dyDescent="0.2">
      <c r="A10" s="13">
        <v>1</v>
      </c>
      <c r="B10" s="14">
        <v>2</v>
      </c>
      <c r="C10" s="15">
        <v>3</v>
      </c>
      <c r="D10" s="16">
        <v>4</v>
      </c>
      <c r="E10" s="17">
        <v>5</v>
      </c>
      <c r="F10" s="17">
        <v>6</v>
      </c>
      <c r="G10" s="17">
        <v>7</v>
      </c>
      <c r="H10" s="17">
        <v>8</v>
      </c>
      <c r="I10" s="17">
        <v>9</v>
      </c>
      <c r="J10" s="16">
        <v>8</v>
      </c>
      <c r="K10" s="16">
        <v>9</v>
      </c>
      <c r="L10" s="16">
        <v>10</v>
      </c>
      <c r="M10" s="14">
        <v>11</v>
      </c>
      <c r="N10" s="18">
        <v>12</v>
      </c>
      <c r="O10" s="19">
        <v>13</v>
      </c>
      <c r="P10" s="20">
        <v>14</v>
      </c>
    </row>
    <row r="11" spans="1:16" ht="27" customHeight="1" x14ac:dyDescent="0.25">
      <c r="A11" s="47">
        <v>1</v>
      </c>
      <c r="B11" s="46" t="s">
        <v>27</v>
      </c>
      <c r="C11" s="33" t="s">
        <v>18</v>
      </c>
      <c r="D11" s="31">
        <v>2</v>
      </c>
      <c r="E11" s="34">
        <v>2430</v>
      </c>
      <c r="F11" s="35">
        <v>2500</v>
      </c>
      <c r="G11" s="35">
        <v>2490</v>
      </c>
      <c r="H11" s="35"/>
      <c r="I11" s="34"/>
      <c r="J11" s="36">
        <f>ROUND(AVERAGE(E11,F11,G11,H11,I11),2)</f>
        <v>2473.33</v>
      </c>
      <c r="K11" s="40">
        <f>STDEV(E11:I11)</f>
        <v>37.859388972001824</v>
      </c>
      <c r="L11" s="40">
        <f>K11/J11*100</f>
        <v>1.5307051211120968</v>
      </c>
      <c r="M11" s="41">
        <f>MIN(E11:G11)</f>
        <v>2430</v>
      </c>
      <c r="N11" s="42">
        <v>0</v>
      </c>
      <c r="O11" s="43">
        <f>ROUND(M11+(M11*(N11/100)),2)</f>
        <v>2430</v>
      </c>
      <c r="P11" s="44">
        <f>O11*D11</f>
        <v>4860</v>
      </c>
    </row>
    <row r="12" spans="1:16" ht="25.5" customHeight="1" x14ac:dyDescent="0.25">
      <c r="A12" s="47">
        <v>2</v>
      </c>
      <c r="B12" s="46" t="s">
        <v>28</v>
      </c>
      <c r="C12" s="33" t="s">
        <v>18</v>
      </c>
      <c r="D12" s="31">
        <v>2</v>
      </c>
      <c r="E12" s="34">
        <v>2560</v>
      </c>
      <c r="F12" s="35">
        <v>4000</v>
      </c>
      <c r="G12" s="35">
        <v>2700</v>
      </c>
      <c r="H12" s="35"/>
      <c r="I12" s="34"/>
      <c r="J12" s="36">
        <f t="shared" ref="J12:J14" si="0">ROUND(AVERAGE(E12,F12,G12,H12,I12),2)</f>
        <v>3086.67</v>
      </c>
      <c r="K12" s="40">
        <f t="shared" ref="K12:K14" si="1">STDEV(E12:I12)</f>
        <v>794.06129066548385</v>
      </c>
      <c r="L12" s="40">
        <f t="shared" ref="L12:L14" si="2">K12/J12*100</f>
        <v>25.725499994022162</v>
      </c>
      <c r="M12" s="41">
        <f t="shared" ref="M12:M14" si="3">MIN(E12:G12)</f>
        <v>2560</v>
      </c>
      <c r="N12" s="42">
        <v>0</v>
      </c>
      <c r="O12" s="43">
        <f t="shared" ref="O12:O14" si="4">ROUND(M12+(M12*(N12/100)),2)</f>
        <v>2560</v>
      </c>
      <c r="P12" s="44">
        <f t="shared" ref="P12:P14" si="5">O12*D12</f>
        <v>5120</v>
      </c>
    </row>
    <row r="13" spans="1:16" s="32" customFormat="1" ht="30.75" customHeight="1" x14ac:dyDescent="0.2">
      <c r="A13" s="47">
        <v>3</v>
      </c>
      <c r="B13" s="45" t="s">
        <v>29</v>
      </c>
      <c r="C13" s="33" t="s">
        <v>18</v>
      </c>
      <c r="D13" s="31">
        <v>1</v>
      </c>
      <c r="E13" s="34">
        <v>2300</v>
      </c>
      <c r="F13" s="35">
        <v>2500</v>
      </c>
      <c r="G13" s="35">
        <v>2600</v>
      </c>
      <c r="H13" s="35"/>
      <c r="I13" s="34"/>
      <c r="J13" s="36">
        <f t="shared" si="0"/>
        <v>2466.67</v>
      </c>
      <c r="K13" s="40">
        <f t="shared" si="1"/>
        <v>152.75252316519467</v>
      </c>
      <c r="L13" s="40">
        <f t="shared" si="2"/>
        <v>6.1926614895869596</v>
      </c>
      <c r="M13" s="41">
        <f t="shared" si="3"/>
        <v>2300</v>
      </c>
      <c r="N13" s="42">
        <v>0</v>
      </c>
      <c r="O13" s="43">
        <f t="shared" si="4"/>
        <v>2300</v>
      </c>
      <c r="P13" s="44">
        <f t="shared" si="5"/>
        <v>2300</v>
      </c>
    </row>
    <row r="14" spans="1:16" ht="33.75" customHeight="1" x14ac:dyDescent="0.2">
      <c r="A14" s="47">
        <v>4</v>
      </c>
      <c r="B14" s="45" t="s">
        <v>30</v>
      </c>
      <c r="C14" s="33" t="s">
        <v>18</v>
      </c>
      <c r="D14" s="31">
        <v>1</v>
      </c>
      <c r="E14" s="34">
        <v>16373.33</v>
      </c>
      <c r="F14" s="35">
        <v>17500</v>
      </c>
      <c r="G14" s="35">
        <v>17000</v>
      </c>
      <c r="H14" s="35"/>
      <c r="I14" s="34"/>
      <c r="J14" s="36">
        <f t="shared" si="0"/>
        <v>16957.78</v>
      </c>
      <c r="K14" s="40">
        <f t="shared" si="1"/>
        <v>564.52053074563491</v>
      </c>
      <c r="L14" s="40">
        <f t="shared" si="2"/>
        <v>3.3289766157223113</v>
      </c>
      <c r="M14" s="41">
        <f t="shared" si="3"/>
        <v>16373.33</v>
      </c>
      <c r="N14" s="42">
        <v>0</v>
      </c>
      <c r="O14" s="43">
        <f t="shared" si="4"/>
        <v>16373.33</v>
      </c>
      <c r="P14" s="44">
        <f t="shared" si="5"/>
        <v>16373.33</v>
      </c>
    </row>
    <row r="15" spans="1:16" ht="27" customHeight="1" x14ac:dyDescent="0.2">
      <c r="A15" s="47">
        <v>5</v>
      </c>
      <c r="B15" s="45" t="s">
        <v>31</v>
      </c>
      <c r="C15" s="33" t="s">
        <v>18</v>
      </c>
      <c r="D15" s="31">
        <v>2</v>
      </c>
      <c r="E15" s="37">
        <v>4161.6499999999996</v>
      </c>
      <c r="F15" s="37">
        <v>5200</v>
      </c>
      <c r="G15" s="38">
        <v>4300</v>
      </c>
      <c r="H15" s="35"/>
      <c r="I15" s="34"/>
      <c r="J15" s="36">
        <f t="shared" ref="J15" si="6">ROUND(AVERAGE(E15,F15,G15,H15,I15),2)</f>
        <v>4553.88</v>
      </c>
      <c r="K15" s="40">
        <f t="shared" ref="K15" si="7">STDEV(E15:I15)</f>
        <v>563.81312580794963</v>
      </c>
      <c r="L15" s="40">
        <f t="shared" ref="L15" si="8">K15/J15*100</f>
        <v>12.380939458394812</v>
      </c>
      <c r="M15" s="41">
        <f t="shared" ref="M15" si="9">MIN(E15:G15)</f>
        <v>4161.6499999999996</v>
      </c>
      <c r="N15" s="42">
        <v>0</v>
      </c>
      <c r="O15" s="43">
        <f t="shared" ref="O15" si="10">ROUND(M15+(M15*(N15/100)),2)</f>
        <v>4161.6499999999996</v>
      </c>
      <c r="P15" s="44">
        <f t="shared" ref="P15" si="11">O15*D15</f>
        <v>8323.2999999999993</v>
      </c>
    </row>
    <row r="16" spans="1:16" x14ac:dyDescent="0.2">
      <c r="A16" s="58" t="s">
        <v>6</v>
      </c>
      <c r="B16" s="58"/>
      <c r="C16" s="58"/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8"/>
      <c r="O16" s="59"/>
      <c r="P16" s="21">
        <f>SUMIF(P11:P15,"&gt;0")</f>
        <v>36976.630000000005</v>
      </c>
    </row>
    <row r="17" spans="1:16" ht="28.5" customHeight="1" x14ac:dyDescent="0.2">
      <c r="A17" s="49" t="s">
        <v>7</v>
      </c>
      <c r="B17" s="49"/>
      <c r="C17" s="49"/>
      <c r="D17" s="49"/>
      <c r="E17" s="49"/>
      <c r="F17" s="49"/>
      <c r="G17" s="49"/>
      <c r="H17" s="49"/>
      <c r="I17" s="49"/>
      <c r="J17" s="22">
        <f>P16</f>
        <v>36976.630000000005</v>
      </c>
      <c r="K17" s="23" t="s">
        <v>10</v>
      </c>
      <c r="L17" s="23"/>
      <c r="M17" s="23"/>
      <c r="N17" s="23"/>
      <c r="O17" s="23"/>
      <c r="P17" s="24"/>
    </row>
    <row r="18" spans="1:16" ht="17.25" customHeight="1" x14ac:dyDescent="0.2">
      <c r="A18" s="50" t="s">
        <v>14</v>
      </c>
      <c r="B18" s="50"/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</row>
    <row r="19" spans="1:16" ht="28.5" hidden="1" customHeight="1" x14ac:dyDescent="0.2">
      <c r="A19" s="50"/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</row>
    <row r="20" spans="1:16" ht="15" customHeight="1" x14ac:dyDescent="0.2">
      <c r="A20" s="50"/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25"/>
    </row>
    <row r="21" spans="1:16" ht="42" hidden="1" customHeight="1" x14ac:dyDescent="0.2">
      <c r="A21" s="68" t="s">
        <v>19</v>
      </c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</row>
    <row r="22" spans="1:16" ht="39.75" hidden="1" customHeight="1" x14ac:dyDescent="0.2">
      <c r="A22" s="68" t="s">
        <v>22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7"/>
      <c r="P22" s="7"/>
    </row>
    <row r="23" spans="1:16" x14ac:dyDescent="0.2">
      <c r="A23" s="50" t="s">
        <v>36</v>
      </c>
      <c r="B23" s="50"/>
      <c r="C23" s="57"/>
      <c r="D23" s="57"/>
      <c r="E23" s="57"/>
      <c r="F23" s="57"/>
      <c r="G23" s="57"/>
      <c r="H23" s="57"/>
      <c r="I23" s="57"/>
      <c r="J23" s="57"/>
      <c r="K23" s="26"/>
      <c r="L23" s="26"/>
      <c r="M23" s="26"/>
      <c r="N23" s="26"/>
      <c r="O23" s="26"/>
      <c r="P23" s="26"/>
    </row>
    <row r="24" spans="1:16" x14ac:dyDescent="0.2">
      <c r="A24" s="54"/>
      <c r="B24" s="54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4"/>
      <c r="N24" s="54"/>
      <c r="O24" s="54"/>
      <c r="P24" s="26" t="s">
        <v>23</v>
      </c>
    </row>
    <row r="25" spans="1:16" x14ac:dyDescent="0.2">
      <c r="A25" s="48"/>
      <c r="B25" s="48"/>
      <c r="C25" s="48"/>
      <c r="D25" s="48"/>
      <c r="E25" s="48"/>
      <c r="F25" s="48"/>
      <c r="G25" s="48"/>
      <c r="H25" s="48"/>
      <c r="I25" s="48"/>
      <c r="J25" s="27"/>
      <c r="K25" s="26"/>
      <c r="L25" s="26"/>
      <c r="M25" s="26"/>
      <c r="N25" s="26"/>
      <c r="O25" s="26"/>
      <c r="P25" s="26"/>
    </row>
    <row r="26" spans="1:16" x14ac:dyDescent="0.2">
      <c r="J26" s="29"/>
    </row>
    <row r="31" spans="1:16" ht="42" customHeight="1" x14ac:dyDescent="0.2"/>
    <row r="33" ht="36.75" customHeight="1" x14ac:dyDescent="0.2"/>
    <row r="40" ht="35.25" customHeight="1" x14ac:dyDescent="0.2"/>
  </sheetData>
  <sheetProtection deleteColumns="0"/>
  <mergeCells count="26">
    <mergeCell ref="A1:P1"/>
    <mergeCell ref="A22:N22"/>
    <mergeCell ref="A3:P3"/>
    <mergeCell ref="M8:M9"/>
    <mergeCell ref="A20:O20"/>
    <mergeCell ref="A21:P21"/>
    <mergeCell ref="A4:P4"/>
    <mergeCell ref="A6:B6"/>
    <mergeCell ref="C6:P6"/>
    <mergeCell ref="A7:P7"/>
    <mergeCell ref="A25:I25"/>
    <mergeCell ref="A17:I17"/>
    <mergeCell ref="A18:P18"/>
    <mergeCell ref="A19:P19"/>
    <mergeCell ref="J8:L8"/>
    <mergeCell ref="A24:O24"/>
    <mergeCell ref="P8:P9"/>
    <mergeCell ref="A23:J23"/>
    <mergeCell ref="A16:O16"/>
    <mergeCell ref="O8:O9"/>
    <mergeCell ref="N8:N9"/>
    <mergeCell ref="A8:A9"/>
    <mergeCell ref="B8:B9"/>
    <mergeCell ref="C8:C9"/>
    <mergeCell ref="D8:D9"/>
    <mergeCell ref="E8:I8"/>
  </mergeCells>
  <pageMargins left="0.7" right="0.7" top="0.75" bottom="0.75" header="0.3" footer="0.3"/>
  <pageSetup paperSize="9" scale="7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2026-06-29T12:03:28Z</dcterms:modified>
</cp:coreProperties>
</file>