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30"/>
  </bookViews>
  <sheets>
    <sheet name="Лист1" sheetId="1" r:id="rId1"/>
  </sheets>
  <definedNames>
    <definedName name="_xlnm.Print_Area" localSheetId="0">Лист1!$A$1:$N$38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14" i="1"/>
  <c r="M23" i="1" l="1"/>
  <c r="M24" i="1"/>
  <c r="I23" i="1"/>
  <c r="J23" i="1" s="1"/>
  <c r="K23" i="1" s="1"/>
  <c r="I24" i="1"/>
  <c r="J24" i="1" s="1"/>
  <c r="K24" i="1" s="1"/>
  <c r="M25" i="1" l="1"/>
  <c r="I25" i="1"/>
  <c r="J25" i="1" s="1"/>
  <c r="K25" i="1" s="1"/>
  <c r="M22" i="1"/>
  <c r="I22" i="1"/>
  <c r="J22" i="1" s="1"/>
  <c r="K22" i="1" s="1"/>
  <c r="M21" i="1"/>
  <c r="I21" i="1"/>
  <c r="J21" i="1" s="1"/>
  <c r="K21" i="1" s="1"/>
  <c r="M20" i="1"/>
  <c r="I20" i="1"/>
  <c r="J20" i="1" s="1"/>
  <c r="K20" i="1" s="1"/>
  <c r="M19" i="1"/>
  <c r="I19" i="1"/>
  <c r="J19" i="1" s="1"/>
  <c r="K19" i="1" s="1"/>
  <c r="M18" i="1"/>
  <c r="I18" i="1"/>
  <c r="J18" i="1" s="1"/>
  <c r="K18" i="1" s="1"/>
  <c r="M17" i="1"/>
  <c r="I17" i="1"/>
  <c r="J17" i="1" s="1"/>
  <c r="K17" i="1" s="1"/>
  <c r="M16" i="1"/>
  <c r="I16" i="1"/>
  <c r="J16" i="1" s="1"/>
  <c r="K16" i="1" s="1"/>
  <c r="M15" i="1"/>
  <c r="I15" i="1"/>
  <c r="J15" i="1" s="1"/>
  <c r="K15" i="1" s="1"/>
  <c r="M14" i="1"/>
  <c r="I14" i="1"/>
  <c r="J14" i="1" s="1"/>
  <c r="K14" i="1" s="1"/>
  <c r="M13" i="1"/>
  <c r="I13" i="1"/>
  <c r="J13" i="1" s="1"/>
  <c r="K13" i="1" s="1"/>
  <c r="M12" i="1"/>
  <c r="I12" i="1"/>
  <c r="J12" i="1" s="1"/>
  <c r="K12" i="1" s="1"/>
  <c r="M11" i="1"/>
  <c r="I11" i="1"/>
  <c r="J11" i="1" s="1"/>
  <c r="K11" i="1" s="1"/>
  <c r="M10" i="1"/>
  <c r="I10" i="1"/>
  <c r="J10" i="1" s="1"/>
  <c r="K10" i="1" s="1"/>
  <c r="M9" i="1"/>
  <c r="I9" i="1"/>
  <c r="J9" i="1" s="1"/>
  <c r="K9" i="1" s="1"/>
  <c r="M8" i="1"/>
  <c r="I8" i="1"/>
  <c r="J8" i="1" s="1"/>
  <c r="K8" i="1" s="1"/>
  <c r="M26" i="1" l="1"/>
</calcChain>
</file>

<file path=xl/sharedStrings.xml><?xml version="1.0" encoding="utf-8"?>
<sst xmlns="http://schemas.openxmlformats.org/spreadsheetml/2006/main" count="64" uniqueCount="55">
  <si>
    <t>№ п/п</t>
  </si>
  <si>
    <t>Ед. изм.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</si>
  <si>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</si>
  <si>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</si>
  <si>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</si>
  <si>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</si>
  <si>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</si>
  <si>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</si>
  <si>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</si>
  <si>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</si>
  <si>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</si>
  <si>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</si>
  <si>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</si>
  <si>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</si>
  <si>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</si>
  <si>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ИЦИ - источник ценовой информации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</si>
  <si>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</si>
  <si>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Определение и обоснование начальной (максимальной) цены контракта</t>
  </si>
  <si>
    <t>Наименование услуги</t>
  </si>
  <si>
    <t xml:space="preserve"> Код по ОКПД2</t>
  </si>
  <si>
    <t>v - кол-во (объем) закупаемых услуг</t>
  </si>
  <si>
    <t>Хранение стандартного короба</t>
  </si>
  <si>
    <t>Хранение архивных коробок без описи</t>
  </si>
  <si>
    <t>шт</t>
  </si>
  <si>
    <t>Обработка новых материалов (прием новых материалов, регистрация в базе данных, размещение на стеллажах)</t>
  </si>
  <si>
    <t>короб</t>
  </si>
  <si>
    <t>Упаковка документов в короба</t>
  </si>
  <si>
    <t>позиция</t>
  </si>
  <si>
    <t>Стандартная доставка в хранилище новых материалов от Заказчика</t>
  </si>
  <si>
    <t>доставка</t>
  </si>
  <si>
    <t>Предоставление стандартного архивного короба</t>
  </si>
  <si>
    <t>Предоставление штрих-код наклеек</t>
  </si>
  <si>
    <t>шт.</t>
  </si>
  <si>
    <t xml:space="preserve">Изъятие коробов для работы с документами на территории Исполнителя </t>
  </si>
  <si>
    <t>Поиск медицинской карты в коробе.</t>
  </si>
  <si>
    <t xml:space="preserve">карта </t>
  </si>
  <si>
    <t>Сканирование документа и отправка по электронной почте Заказчику</t>
  </si>
  <si>
    <t>страница</t>
  </si>
  <si>
    <t>Изъятие и доставка короба/карты к Заказчику</t>
  </si>
  <si>
    <t xml:space="preserve">доставка </t>
  </si>
  <si>
    <t>Доставка (возврат) короба /карты в архив после использования</t>
  </si>
  <si>
    <t>Безвозвратное изъятие и уничтожение журналов строгой отчётности с истёкшими сроками хранения</t>
  </si>
  <si>
    <t>Безвозвратное изъятие и уничтожение бумаг с истёкшими сроками хранения</t>
  </si>
  <si>
    <t>кг</t>
  </si>
  <si>
    <t>Оформление акта о выделении к уничтожению документов, не подлежащих хранению</t>
  </si>
  <si>
    <t>акт</t>
  </si>
  <si>
    <t>Конфиденциальное уничтожение документов с предоставлением акта о физическом уничтожении</t>
  </si>
  <si>
    <t>комплекс</t>
  </si>
  <si>
    <t xml:space="preserve"> 91.01.10.000-00000003</t>
  </si>
  <si>
    <r>
      <t>Составление реестра документов (1 дело или медицинская карта. Предоставляется</t>
    </r>
    <r>
      <rPr>
        <sz val="10"/>
        <color theme="1"/>
        <rFont val="Arial"/>
        <family val="2"/>
        <charset val="204"/>
      </rPr>
      <t xml:space="preserve"> </t>
    </r>
    <r>
      <rPr>
        <sz val="10"/>
        <color theme="1"/>
        <rFont val="Times New Roman"/>
        <family val="1"/>
        <charset val="204"/>
      </rPr>
      <t>электронный вариант описи. )</t>
    </r>
  </si>
  <si>
    <t>Ответственное лицо за определение и обоснование начальной (максимальной) цены контракта:                                                            Л.С. Кузьмина</t>
  </si>
  <si>
    <t>НМЦК установлена, исходя из наименьшей цены товара, указанной в коммерческом предложении (письмо Минфина России от 08.09.2017 г. № 24-01-09/58179, письма Минэкономразвития России, Коллегии счетной палаты РФ, утвердившей Методические рекомендации по проведению аудита в сфере закупок № 15К (961) от 21.03.2014 г.</t>
  </si>
  <si>
    <t xml:space="preserve">Начальная максимальная цена контракта составляет 598376,00 руб. </t>
  </si>
  <si>
    <t>Оказание комплексных услуг по сохранению архивных данных Заказчика на своей территории (26_3.0)</t>
  </si>
  <si>
    <t>Дата подготовки обоснования: 30/06/2026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</si>
</sst>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0" borderId="1" xfId="0" applyFont="1" applyBorder="1" applyAlignment="1"/>
    <xf numFmtId="4" fontId="3" fillId="0" borderId="1" xfId="0" applyNumberFormat="1" applyFont="1" applyBorder="1" applyAlignment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  <xf numFmtId="0" fontId="3" fillId="0" borderId="2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0" borderId="2" xfId="0" applyFont="1" applyBorder="1" applyAlignment="1"/>
    <xf numFmtId="0" fontId="2" fillId="0" borderId="5" xfId="0" applyFont="1" applyBorder="1" applyAlignment="1"/>
    <xf numFmtId="0" fontId="2" fillId="0" borderId="8" xfId="0" applyFont="1" applyBorder="1" applyAlignment="1"/>
    <xf numFmtId="0" fontId="2" fillId="0" borderId="6" xfId="0" applyFont="1" applyBorder="1" applyAlignment="1"/>
    <xf numFmtId="0" fontId="5" fillId="0" borderId="0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top" wrapText="1"/>
    </xf>
    <xf numFmtId="14" fontId="3" fillId="0" borderId="6" xfId="0" applyNumberFormat="1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zoomScaleNormal="100" workbookViewId="0">
      <selection activeCell="A28" sqref="A28:M28"/>
    </sheetView>
  </sheetViews>
  <sheetFormatPr defaultRowHeight="15" x14ac:dyDescent="0.25"/>
  <cols>
    <col min="1" max="1" width="5" customWidth="1"/>
    <col min="2" max="2" width="11.7109375" customWidth="1"/>
    <col min="3" max="3" width="22.28515625" customWidth="1"/>
    <col min="6" max="6" width="11.140625" customWidth="1"/>
    <col min="7" max="7" width="11.85546875" customWidth="1"/>
    <col min="8" max="8" width="11.140625" customWidth="1"/>
    <col min="9" max="9" width="13.42578125" customWidth="1"/>
    <col min="10" max="10" width="12.28515625" customWidth="1"/>
    <col min="11" max="11" width="14.28515625" customWidth="1"/>
    <col min="12" max="12" width="15.5703125" customWidth="1"/>
    <col min="13" max="13" width="14" customWidth="1"/>
    <col min="15" max="15" width="10.7109375" bestFit="1" customWidth="1"/>
  </cols>
  <sheetData>
    <row r="1" spans="1:19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9" ht="15" customHeight="1" x14ac:dyDescent="0.25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8"/>
      <c r="O2" s="2"/>
    </row>
    <row r="3" spans="1:19" ht="78.599999999999994" customHeight="1" x14ac:dyDescent="0.25">
      <c r="A3" s="26" t="s">
        <v>16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8"/>
      <c r="N3" s="4"/>
      <c r="O3" s="2"/>
    </row>
    <row r="4" spans="1:19" ht="19.5" customHeight="1" x14ac:dyDescent="0.25">
      <c r="A4" s="47" t="s">
        <v>53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9"/>
      <c r="O4" s="2"/>
    </row>
    <row r="5" spans="1:19" ht="65.25" customHeight="1" x14ac:dyDescent="0.25">
      <c r="A5" s="35" t="s">
        <v>0</v>
      </c>
      <c r="B5" s="37" t="s">
        <v>19</v>
      </c>
      <c r="C5" s="38" t="s">
        <v>18</v>
      </c>
      <c r="D5" s="37" t="s">
        <v>1</v>
      </c>
      <c r="E5" s="37" t="s">
        <v>20</v>
      </c>
      <c r="F5" s="39" t="s">
        <v>2</v>
      </c>
      <c r="G5" s="40"/>
      <c r="H5" s="41"/>
      <c r="I5" s="39" t="s">
        <v>6</v>
      </c>
      <c r="J5" s="40"/>
      <c r="K5" s="41"/>
      <c r="L5" s="37" t="s">
        <v>10</v>
      </c>
      <c r="M5" s="37" t="s">
        <v>11</v>
      </c>
      <c r="N5" s="2"/>
      <c r="O5" s="2"/>
    </row>
    <row r="6" spans="1:19" ht="98.25" customHeight="1" x14ac:dyDescent="0.25">
      <c r="A6" s="36"/>
      <c r="B6" s="38"/>
      <c r="C6" s="42"/>
      <c r="D6" s="38"/>
      <c r="E6" s="38"/>
      <c r="F6" s="13" t="s">
        <v>3</v>
      </c>
      <c r="G6" s="13" t="s">
        <v>4</v>
      </c>
      <c r="H6" s="13" t="s">
        <v>5</v>
      </c>
      <c r="I6" s="13" t="s">
        <v>7</v>
      </c>
      <c r="J6" s="13" t="s">
        <v>8</v>
      </c>
      <c r="K6" s="1" t="s">
        <v>9</v>
      </c>
      <c r="L6" s="37"/>
      <c r="M6" s="37"/>
      <c r="N6" s="2"/>
      <c r="O6" s="2"/>
    </row>
    <row r="7" spans="1:19" x14ac:dyDescent="0.25">
      <c r="A7" s="15">
        <v>1</v>
      </c>
      <c r="B7" s="16">
        <v>2</v>
      </c>
      <c r="C7" s="17">
        <v>3</v>
      </c>
      <c r="D7" s="17">
        <v>4</v>
      </c>
      <c r="E7" s="17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15">
        <v>11</v>
      </c>
      <c r="L7" s="18">
        <v>12</v>
      </c>
      <c r="M7" s="18">
        <v>13</v>
      </c>
      <c r="N7" s="2"/>
      <c r="O7" s="2"/>
    </row>
    <row r="8" spans="1:19" ht="26.25" customHeight="1" x14ac:dyDescent="0.25">
      <c r="A8" s="19">
        <v>1</v>
      </c>
      <c r="B8" s="50" t="s">
        <v>48</v>
      </c>
      <c r="C8" s="16" t="s">
        <v>21</v>
      </c>
      <c r="D8" s="12" t="s">
        <v>23</v>
      </c>
      <c r="E8" s="14">
        <v>8936</v>
      </c>
      <c r="F8" s="21">
        <v>29</v>
      </c>
      <c r="G8" s="21">
        <v>29</v>
      </c>
      <c r="H8" s="21">
        <v>29</v>
      </c>
      <c r="I8" s="21">
        <f t="shared" ref="I8:I25" si="0">ROUND((F8+G8+H8)/3,2)</f>
        <v>29</v>
      </c>
      <c r="J8" s="21">
        <f t="shared" ref="J8:J25" si="1">ROUND(SQRT(((F8-I8)*(F8-I8)+(G8-I8)*(G8-I8)+(H8-I8)*(H8-I8))/2),2)</f>
        <v>0</v>
      </c>
      <c r="K8" s="21">
        <f t="shared" ref="K8:K11" si="2">ROUND((J8/I8)*100,2)</f>
        <v>0</v>
      </c>
      <c r="L8" s="21">
        <v>29</v>
      </c>
      <c r="M8" s="21">
        <f t="shared" ref="M8:M11" si="3">E8*L8</f>
        <v>259144</v>
      </c>
      <c r="N8" s="2"/>
      <c r="O8" s="2"/>
    </row>
    <row r="9" spans="1:19" ht="26.25" x14ac:dyDescent="0.25">
      <c r="A9" s="19">
        <v>2</v>
      </c>
      <c r="B9" s="51"/>
      <c r="C9" s="16" t="s">
        <v>21</v>
      </c>
      <c r="D9" s="12" t="s">
        <v>23</v>
      </c>
      <c r="E9" s="14">
        <v>4638</v>
      </c>
      <c r="F9" s="21">
        <v>29</v>
      </c>
      <c r="G9" s="21">
        <v>29</v>
      </c>
      <c r="H9" s="21">
        <v>29</v>
      </c>
      <c r="I9" s="21">
        <f t="shared" si="0"/>
        <v>29</v>
      </c>
      <c r="J9" s="21">
        <f t="shared" si="1"/>
        <v>0</v>
      </c>
      <c r="K9" s="21">
        <f t="shared" si="2"/>
        <v>0</v>
      </c>
      <c r="L9" s="21">
        <v>29</v>
      </c>
      <c r="M9" s="21">
        <f t="shared" si="3"/>
        <v>134502</v>
      </c>
      <c r="N9" s="2"/>
      <c r="O9" s="2"/>
    </row>
    <row r="10" spans="1:19" ht="26.25" x14ac:dyDescent="0.25">
      <c r="A10" s="19">
        <v>3</v>
      </c>
      <c r="B10" s="51"/>
      <c r="C10" s="16" t="s">
        <v>22</v>
      </c>
      <c r="D10" s="12" t="s">
        <v>23</v>
      </c>
      <c r="E10" s="14">
        <v>1500</v>
      </c>
      <c r="F10" s="21">
        <v>19</v>
      </c>
      <c r="G10" s="21">
        <v>19.5</v>
      </c>
      <c r="H10" s="21">
        <v>19.5</v>
      </c>
      <c r="I10" s="21">
        <f t="shared" si="0"/>
        <v>19.329999999999998</v>
      </c>
      <c r="J10" s="21">
        <f t="shared" si="1"/>
        <v>0.28999999999999998</v>
      </c>
      <c r="K10" s="21">
        <f t="shared" si="2"/>
        <v>1.5</v>
      </c>
      <c r="L10" s="21">
        <v>19</v>
      </c>
      <c r="M10" s="21">
        <f t="shared" si="3"/>
        <v>28500</v>
      </c>
      <c r="N10" s="2"/>
      <c r="O10" s="2"/>
    </row>
    <row r="11" spans="1:19" ht="63" customHeight="1" x14ac:dyDescent="0.25">
      <c r="A11" s="19">
        <v>4</v>
      </c>
      <c r="B11" s="52"/>
      <c r="C11" s="16" t="s">
        <v>24</v>
      </c>
      <c r="D11" s="12" t="s">
        <v>25</v>
      </c>
      <c r="E11" s="12">
        <v>170</v>
      </c>
      <c r="F11" s="22">
        <v>80</v>
      </c>
      <c r="G11" s="22">
        <v>80</v>
      </c>
      <c r="H11" s="22">
        <v>80</v>
      </c>
      <c r="I11" s="21">
        <f t="shared" si="0"/>
        <v>80</v>
      </c>
      <c r="J11" s="21">
        <f t="shared" si="1"/>
        <v>0</v>
      </c>
      <c r="K11" s="21">
        <f t="shared" si="2"/>
        <v>0</v>
      </c>
      <c r="L11" s="22">
        <v>80</v>
      </c>
      <c r="M11" s="21">
        <f t="shared" si="3"/>
        <v>13600</v>
      </c>
      <c r="N11" s="2"/>
    </row>
    <row r="12" spans="1:19" ht="26.25" x14ac:dyDescent="0.25">
      <c r="A12" s="19">
        <v>5</v>
      </c>
      <c r="B12" s="52"/>
      <c r="C12" s="16" t="s">
        <v>26</v>
      </c>
      <c r="D12" s="12" t="s">
        <v>25</v>
      </c>
      <c r="E12" s="12">
        <v>170</v>
      </c>
      <c r="F12" s="22">
        <v>50</v>
      </c>
      <c r="G12" s="22">
        <v>50</v>
      </c>
      <c r="H12" s="22">
        <v>50</v>
      </c>
      <c r="I12" s="21">
        <f t="shared" si="0"/>
        <v>50</v>
      </c>
      <c r="J12" s="21">
        <f t="shared" si="1"/>
        <v>0</v>
      </c>
      <c r="K12" s="21">
        <f t="shared" ref="K12:K25" si="4">ROUND((J12/I12)*100,2)</f>
        <v>0</v>
      </c>
      <c r="L12" s="22">
        <v>50</v>
      </c>
      <c r="M12" s="21">
        <f t="shared" ref="M12:M25" si="5">E12*L12</f>
        <v>8500</v>
      </c>
      <c r="N12" s="2"/>
      <c r="O12" s="2"/>
    </row>
    <row r="13" spans="1:19" ht="79.5" customHeight="1" x14ac:dyDescent="0.25">
      <c r="A13" s="19">
        <v>6</v>
      </c>
      <c r="B13" s="52"/>
      <c r="C13" s="16" t="s">
        <v>49</v>
      </c>
      <c r="D13" s="12" t="s">
        <v>27</v>
      </c>
      <c r="E13" s="12">
        <v>13700</v>
      </c>
      <c r="F13" s="22">
        <v>7.5</v>
      </c>
      <c r="G13" s="22">
        <v>7.5</v>
      </c>
      <c r="H13" s="22">
        <v>7.5</v>
      </c>
      <c r="I13" s="21">
        <f t="shared" si="0"/>
        <v>7.5</v>
      </c>
      <c r="J13" s="21">
        <f t="shared" si="1"/>
        <v>0</v>
      </c>
      <c r="K13" s="21">
        <f t="shared" si="4"/>
        <v>0</v>
      </c>
      <c r="L13" s="22">
        <v>7.5</v>
      </c>
      <c r="M13" s="21">
        <f t="shared" si="5"/>
        <v>102750</v>
      </c>
      <c r="N13" s="2"/>
      <c r="O13" s="2"/>
      <c r="S13" s="2"/>
    </row>
    <row r="14" spans="1:19" ht="38.25" customHeight="1" x14ac:dyDescent="0.25">
      <c r="A14" s="19">
        <v>7</v>
      </c>
      <c r="B14" s="52"/>
      <c r="C14" s="16" t="s">
        <v>28</v>
      </c>
      <c r="D14" s="12" t="s">
        <v>29</v>
      </c>
      <c r="E14" s="12">
        <v>1</v>
      </c>
      <c r="F14" s="22">
        <v>3500</v>
      </c>
      <c r="G14" s="22">
        <v>4550</v>
      </c>
      <c r="H14" s="21">
        <v>4300</v>
      </c>
      <c r="I14" s="21">
        <f t="shared" si="0"/>
        <v>4116.67</v>
      </c>
      <c r="J14" s="21">
        <f t="shared" si="1"/>
        <v>548.48</v>
      </c>
      <c r="K14" s="21">
        <f t="shared" si="4"/>
        <v>13.32</v>
      </c>
      <c r="L14" s="22">
        <f>F14</f>
        <v>3500</v>
      </c>
      <c r="M14" s="21">
        <f t="shared" si="5"/>
        <v>3500</v>
      </c>
      <c r="N14" s="2"/>
      <c r="O14" s="2"/>
    </row>
    <row r="15" spans="1:19" ht="39" x14ac:dyDescent="0.25">
      <c r="A15" s="19">
        <v>8</v>
      </c>
      <c r="B15" s="52"/>
      <c r="C15" s="16" t="s">
        <v>30</v>
      </c>
      <c r="D15" s="12" t="s">
        <v>25</v>
      </c>
      <c r="E15" s="12">
        <v>170</v>
      </c>
      <c r="F15" s="21">
        <v>160</v>
      </c>
      <c r="G15" s="21">
        <v>160</v>
      </c>
      <c r="H15" s="21">
        <v>160</v>
      </c>
      <c r="I15" s="21">
        <f t="shared" si="0"/>
        <v>160</v>
      </c>
      <c r="J15" s="21">
        <f t="shared" si="1"/>
        <v>0</v>
      </c>
      <c r="K15" s="21">
        <f t="shared" si="4"/>
        <v>0</v>
      </c>
      <c r="L15" s="21">
        <f>G15</f>
        <v>160</v>
      </c>
      <c r="M15" s="21">
        <f t="shared" si="5"/>
        <v>27200</v>
      </c>
      <c r="N15" s="2"/>
      <c r="O15" s="2"/>
    </row>
    <row r="16" spans="1:19" ht="26.25" x14ac:dyDescent="0.25">
      <c r="A16" s="19">
        <v>9</v>
      </c>
      <c r="B16" s="52"/>
      <c r="C16" s="16" t="s">
        <v>31</v>
      </c>
      <c r="D16" s="12" t="s">
        <v>32</v>
      </c>
      <c r="E16" s="12">
        <v>170</v>
      </c>
      <c r="F16" s="21">
        <v>10</v>
      </c>
      <c r="G16" s="21">
        <v>10</v>
      </c>
      <c r="H16" s="21">
        <v>10</v>
      </c>
      <c r="I16" s="21">
        <f t="shared" si="0"/>
        <v>10</v>
      </c>
      <c r="J16" s="21">
        <f t="shared" si="1"/>
        <v>0</v>
      </c>
      <c r="K16" s="21">
        <f t="shared" si="4"/>
        <v>0</v>
      </c>
      <c r="L16" s="21">
        <f>I16</f>
        <v>10</v>
      </c>
      <c r="M16" s="21">
        <f t="shared" si="5"/>
        <v>1700</v>
      </c>
      <c r="N16" s="2"/>
      <c r="O16" s="2"/>
    </row>
    <row r="17" spans="1:15" ht="39" customHeight="1" x14ac:dyDescent="0.25">
      <c r="A17" s="19">
        <v>10</v>
      </c>
      <c r="B17" s="52"/>
      <c r="C17" s="16" t="s">
        <v>33</v>
      </c>
      <c r="D17" s="12" t="s">
        <v>25</v>
      </c>
      <c r="E17" s="12">
        <v>50</v>
      </c>
      <c r="F17" s="21">
        <v>80</v>
      </c>
      <c r="G17" s="21">
        <v>70</v>
      </c>
      <c r="H17" s="21">
        <v>70</v>
      </c>
      <c r="I17" s="21">
        <f t="shared" si="0"/>
        <v>73.33</v>
      </c>
      <c r="J17" s="21">
        <f t="shared" si="1"/>
        <v>5.77</v>
      </c>
      <c r="K17" s="21">
        <f t="shared" si="4"/>
        <v>7.87</v>
      </c>
      <c r="L17" s="21">
        <f>H17</f>
        <v>70</v>
      </c>
      <c r="M17" s="21">
        <f t="shared" si="5"/>
        <v>3500</v>
      </c>
      <c r="N17" s="2"/>
      <c r="O17" s="2"/>
    </row>
    <row r="18" spans="1:15" ht="26.25" x14ac:dyDescent="0.25">
      <c r="A18" s="19">
        <v>11</v>
      </c>
      <c r="B18" s="52"/>
      <c r="C18" s="16" t="s">
        <v>34</v>
      </c>
      <c r="D18" s="12" t="s">
        <v>35</v>
      </c>
      <c r="E18" s="12">
        <v>80</v>
      </c>
      <c r="F18" s="21">
        <v>100</v>
      </c>
      <c r="G18" s="21">
        <v>90</v>
      </c>
      <c r="H18" s="21">
        <v>90</v>
      </c>
      <c r="I18" s="21">
        <f t="shared" si="0"/>
        <v>93.33</v>
      </c>
      <c r="J18" s="21">
        <f t="shared" si="1"/>
        <v>5.77</v>
      </c>
      <c r="K18" s="21">
        <f t="shared" si="4"/>
        <v>6.18</v>
      </c>
      <c r="L18" s="21">
        <f>H18</f>
        <v>90</v>
      </c>
      <c r="M18" s="21">
        <f t="shared" si="5"/>
        <v>7200</v>
      </c>
      <c r="N18" s="2"/>
      <c r="O18" s="2"/>
    </row>
    <row r="19" spans="1:15" ht="38.25" customHeight="1" x14ac:dyDescent="0.25">
      <c r="A19" s="19">
        <v>12</v>
      </c>
      <c r="B19" s="52"/>
      <c r="C19" s="16" t="s">
        <v>36</v>
      </c>
      <c r="D19" s="12" t="s">
        <v>37</v>
      </c>
      <c r="E19" s="12">
        <v>2</v>
      </c>
      <c r="F19" s="21">
        <v>20</v>
      </c>
      <c r="G19" s="21">
        <v>30</v>
      </c>
      <c r="H19" s="21">
        <v>30</v>
      </c>
      <c r="I19" s="21">
        <f t="shared" si="0"/>
        <v>26.67</v>
      </c>
      <c r="J19" s="21">
        <f t="shared" si="1"/>
        <v>5.77</v>
      </c>
      <c r="K19" s="21">
        <f t="shared" si="4"/>
        <v>21.63</v>
      </c>
      <c r="L19" s="21">
        <f>F19</f>
        <v>20</v>
      </c>
      <c r="M19" s="21">
        <f t="shared" si="5"/>
        <v>40</v>
      </c>
      <c r="N19" s="2"/>
      <c r="O19" s="2"/>
    </row>
    <row r="20" spans="1:15" ht="26.25" customHeight="1" x14ac:dyDescent="0.25">
      <c r="A20" s="19">
        <v>13</v>
      </c>
      <c r="B20" s="52"/>
      <c r="C20" s="16" t="s">
        <v>38</v>
      </c>
      <c r="D20" s="12" t="s">
        <v>39</v>
      </c>
      <c r="E20" s="12">
        <v>2</v>
      </c>
      <c r="F20" s="21">
        <v>2000</v>
      </c>
      <c r="G20" s="21">
        <v>2000</v>
      </c>
      <c r="H20" s="21">
        <v>2000</v>
      </c>
      <c r="I20" s="21">
        <f t="shared" si="0"/>
        <v>2000</v>
      </c>
      <c r="J20" s="21">
        <f t="shared" si="1"/>
        <v>0</v>
      </c>
      <c r="K20" s="21">
        <f t="shared" si="4"/>
        <v>0</v>
      </c>
      <c r="L20" s="21">
        <f>I20</f>
        <v>2000</v>
      </c>
      <c r="M20" s="21">
        <f t="shared" si="5"/>
        <v>4000</v>
      </c>
      <c r="N20" s="2"/>
      <c r="O20" s="2"/>
    </row>
    <row r="21" spans="1:15" ht="39" x14ac:dyDescent="0.25">
      <c r="A21" s="19">
        <v>14</v>
      </c>
      <c r="B21" s="52"/>
      <c r="C21" s="16" t="s">
        <v>40</v>
      </c>
      <c r="D21" s="12" t="s">
        <v>29</v>
      </c>
      <c r="E21" s="12">
        <v>2</v>
      </c>
      <c r="F21" s="21">
        <v>1800</v>
      </c>
      <c r="G21" s="21">
        <v>1850</v>
      </c>
      <c r="H21" s="21">
        <v>1900</v>
      </c>
      <c r="I21" s="21">
        <f t="shared" si="0"/>
        <v>1850</v>
      </c>
      <c r="J21" s="21">
        <f t="shared" si="1"/>
        <v>50</v>
      </c>
      <c r="K21" s="21">
        <f t="shared" si="4"/>
        <v>2.7</v>
      </c>
      <c r="L21" s="21">
        <v>1800</v>
      </c>
      <c r="M21" s="21">
        <f t="shared" si="5"/>
        <v>3600</v>
      </c>
      <c r="N21" s="2"/>
      <c r="O21" s="2"/>
    </row>
    <row r="22" spans="1:15" ht="64.5" x14ac:dyDescent="0.25">
      <c r="A22" s="19">
        <v>15</v>
      </c>
      <c r="B22" s="52"/>
      <c r="C22" s="16" t="s">
        <v>41</v>
      </c>
      <c r="D22" s="12" t="s">
        <v>32</v>
      </c>
      <c r="E22" s="12">
        <v>200</v>
      </c>
      <c r="F22" s="21">
        <v>2</v>
      </c>
      <c r="G22" s="21">
        <v>5</v>
      </c>
      <c r="H22" s="21">
        <v>5</v>
      </c>
      <c r="I22" s="21">
        <f t="shared" si="0"/>
        <v>4</v>
      </c>
      <c r="J22" s="21">
        <f t="shared" si="1"/>
        <v>1.73</v>
      </c>
      <c r="K22" s="21">
        <f t="shared" si="4"/>
        <v>43.25</v>
      </c>
      <c r="L22" s="21">
        <v>2</v>
      </c>
      <c r="M22" s="21">
        <f t="shared" si="5"/>
        <v>400</v>
      </c>
      <c r="N22" s="2"/>
      <c r="O22" s="2"/>
    </row>
    <row r="23" spans="1:15" ht="53.25" customHeight="1" x14ac:dyDescent="0.25">
      <c r="A23" s="19">
        <v>16</v>
      </c>
      <c r="B23" s="52"/>
      <c r="C23" s="16" t="s">
        <v>42</v>
      </c>
      <c r="D23" s="12" t="s">
        <v>43</v>
      </c>
      <c r="E23" s="12">
        <v>200</v>
      </c>
      <c r="F23" s="21">
        <v>1</v>
      </c>
      <c r="G23" s="21">
        <v>1</v>
      </c>
      <c r="H23" s="21">
        <v>1</v>
      </c>
      <c r="I23" s="21">
        <f t="shared" si="0"/>
        <v>1</v>
      </c>
      <c r="J23" s="21">
        <f t="shared" si="1"/>
        <v>0</v>
      </c>
      <c r="K23" s="21">
        <f t="shared" si="4"/>
        <v>0</v>
      </c>
      <c r="L23" s="21">
        <v>1</v>
      </c>
      <c r="M23" s="21">
        <f t="shared" si="5"/>
        <v>200</v>
      </c>
      <c r="N23" s="2"/>
      <c r="O23" s="2"/>
    </row>
    <row r="24" spans="1:15" ht="54" customHeight="1" x14ac:dyDescent="0.25">
      <c r="A24" s="19">
        <v>17</v>
      </c>
      <c r="B24" s="52"/>
      <c r="C24" s="16" t="s">
        <v>44</v>
      </c>
      <c r="D24" s="12" t="s">
        <v>45</v>
      </c>
      <c r="E24" s="12">
        <v>4</v>
      </c>
      <c r="F24" s="21">
        <v>5</v>
      </c>
      <c r="G24" s="21">
        <v>10</v>
      </c>
      <c r="H24" s="21">
        <v>10</v>
      </c>
      <c r="I24" s="21">
        <f t="shared" si="0"/>
        <v>8.33</v>
      </c>
      <c r="J24" s="21">
        <f t="shared" si="1"/>
        <v>2.89</v>
      </c>
      <c r="K24" s="21">
        <f t="shared" si="4"/>
        <v>34.69</v>
      </c>
      <c r="L24" s="21">
        <v>5</v>
      </c>
      <c r="M24" s="21">
        <f t="shared" si="5"/>
        <v>20</v>
      </c>
      <c r="N24" s="2"/>
      <c r="O24" s="2"/>
    </row>
    <row r="25" spans="1:15" ht="51" customHeight="1" thickBot="1" x14ac:dyDescent="0.3">
      <c r="A25" s="19">
        <v>18</v>
      </c>
      <c r="B25" s="53"/>
      <c r="C25" s="16" t="s">
        <v>46</v>
      </c>
      <c r="D25" s="12" t="s">
        <v>47</v>
      </c>
      <c r="E25" s="12">
        <v>4</v>
      </c>
      <c r="F25" s="21">
        <v>5</v>
      </c>
      <c r="G25" s="21">
        <v>5</v>
      </c>
      <c r="H25" s="21">
        <v>7</v>
      </c>
      <c r="I25" s="21">
        <f t="shared" si="0"/>
        <v>5.67</v>
      </c>
      <c r="J25" s="21">
        <f t="shared" si="1"/>
        <v>1.1499999999999999</v>
      </c>
      <c r="K25" s="21">
        <f t="shared" si="4"/>
        <v>20.28</v>
      </c>
      <c r="L25" s="21">
        <v>5</v>
      </c>
      <c r="M25" s="21">
        <f t="shared" si="5"/>
        <v>20</v>
      </c>
      <c r="N25" s="2"/>
      <c r="O25" s="2"/>
    </row>
    <row r="26" spans="1:15" x14ac:dyDescent="0.25">
      <c r="A26" s="29" t="s">
        <v>12</v>
      </c>
      <c r="B26" s="30"/>
      <c r="C26" s="31"/>
      <c r="D26" s="31"/>
      <c r="E26" s="31"/>
      <c r="F26" s="31"/>
      <c r="G26" s="31"/>
      <c r="H26" s="31"/>
      <c r="I26" s="30"/>
      <c r="J26" s="30"/>
      <c r="K26" s="30"/>
      <c r="L26" s="32"/>
      <c r="M26" s="20">
        <f>SUM(M8:M25)</f>
        <v>598376</v>
      </c>
      <c r="N26" s="2"/>
      <c r="O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46" t="s">
        <v>52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7"/>
      <c r="O28" s="7"/>
    </row>
    <row r="29" spans="1: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5">
      <c r="A30" s="2"/>
      <c r="B30" s="11" t="s">
        <v>13</v>
      </c>
      <c r="C30" s="12"/>
      <c r="D30" s="43"/>
      <c r="E30" s="44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5">
      <c r="A31" s="2"/>
      <c r="B31" s="11" t="s">
        <v>14</v>
      </c>
      <c r="C31" s="12"/>
      <c r="D31" s="43"/>
      <c r="E31" s="44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2"/>
      <c r="B32" s="11" t="s">
        <v>5</v>
      </c>
      <c r="C32" s="12"/>
      <c r="D32" s="43"/>
      <c r="E32" s="44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ht="38.25" customHeight="1" x14ac:dyDescent="0.25">
      <c r="A33" s="2"/>
      <c r="B33" s="33" t="s">
        <v>15</v>
      </c>
      <c r="C33" s="33"/>
      <c r="D33" s="34"/>
      <c r="E33" s="34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ht="59.25" customHeight="1" x14ac:dyDescent="0.25">
      <c r="A34" s="54" t="s">
        <v>51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2"/>
      <c r="O34" s="3"/>
    </row>
    <row r="35" spans="1:15" ht="15" customHeight="1" x14ac:dyDescent="0.25">
      <c r="A35" s="48" t="s">
        <v>54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6"/>
      <c r="O35" s="5"/>
    </row>
    <row r="36" spans="1:15" ht="15" customHeight="1" x14ac:dyDescent="0.25">
      <c r="A36" s="49" t="s">
        <v>50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6"/>
      <c r="O36" s="2"/>
    </row>
    <row r="37" spans="1:15" ht="15" customHeight="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10"/>
      <c r="O37" s="2"/>
    </row>
    <row r="38" spans="1:15" ht="1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0"/>
      <c r="O38" s="2"/>
    </row>
    <row r="39" spans="1:15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</sheetData>
  <mergeCells count="25">
    <mergeCell ref="A2:M2"/>
    <mergeCell ref="A28:M28"/>
    <mergeCell ref="A4:M4"/>
    <mergeCell ref="A35:M35"/>
    <mergeCell ref="A36:M36"/>
    <mergeCell ref="D31:E31"/>
    <mergeCell ref="D32:E32"/>
    <mergeCell ref="B8:B25"/>
    <mergeCell ref="A34:M34"/>
    <mergeCell ref="A39:M39"/>
    <mergeCell ref="A37:M37"/>
    <mergeCell ref="A38:M38"/>
    <mergeCell ref="A3:M3"/>
    <mergeCell ref="A26:L26"/>
    <mergeCell ref="B33:E33"/>
    <mergeCell ref="A5:A6"/>
    <mergeCell ref="B5:B6"/>
    <mergeCell ref="D5:D6"/>
    <mergeCell ref="E5:E6"/>
    <mergeCell ref="F5:H5"/>
    <mergeCell ref="I5:K5"/>
    <mergeCell ref="L5:L6"/>
    <mergeCell ref="M5:M6"/>
    <mergeCell ref="C5:C6"/>
    <mergeCell ref="D30:E30"/>
  </mergeCells>
  <pageMargins left="0.7" right="0.7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2026-06-30T08:20:26Z</dcterms:modified>
</cp:coreProperties>
</file>