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обосн" sheetId="8" r:id="rId1"/>
  </sheet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8" i="8" l="1"/>
  <c r="I8" i="8"/>
  <c r="J8" i="8"/>
  <c r="K8" i="8"/>
  <c r="L8" i="8" l="1"/>
  <c r="N8" i="8" l="1"/>
  <c r="O8" i="8" s="1"/>
  <c r="O9" i="8" l="1"/>
  <c r="J10" i="8" s="1"/>
</calcChain>
</file>

<file path=xl/sharedStrings.xml><?xml version="1.0" encoding="utf-8"?>
<sst xmlns="http://schemas.openxmlformats.org/spreadsheetml/2006/main" count="33" uniqueCount="33">
  <si>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</si>
  <si>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</si>
  <si>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</si>
  <si>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</si>
  <si>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</si>
  <si>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</si>
  <si>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</si>
  <si>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</si>
  <si>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</si>
  <si>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</si>
  <si>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</si>
  <si>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</si>
  <si>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</si>
  <si>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</si>
  <si>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</si>
  <si>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</si>
  <si>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</si>
  <si>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Расчет НМЦК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</si>
  <si>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</si>
  <si>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</si>
  <si>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t>Цена за единицу, прянятая для расчета НМЦК (руб.)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</si>
  <si>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</si>
  <si>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Наименьшая цена, определяемая методом сопоставимых рыночных цен., руб.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</si>
  <si>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 методом сопоставимых рыночных цен (анализа рынка).</t>
  </si>
  <si>
    <t xml:space="preserve"> Заведующий отделом по обслуживанию здания </t>
  </si>
  <si>
    <t>чел.</t>
  </si>
  <si>
    <t xml:space="preserve">Дополнительная профессиональная программа:
а) по программе обучения по общим вопросам охраны труда и функционирования системы управления охраной труда; 
</t>
  </si>
  <si>
    <t>Ценовое предложение №1, вх. № 19 от 16.02.2026</t>
  </si>
  <si>
    <t>Ценовое предложение №2, вх. № 20 от 16.02.2026</t>
  </si>
  <si>
    <t>Ценовое предложение №2, вх. № 21 от 18.02.2026</t>
  </si>
  <si>
    <t>А.В. Нестеренко</t>
  </si>
  <si>
    <t>Дата подготовки обоснования НМЦК  22.06.2026</t>
  </si>
  <si>
    <t>Расчет начальной (максимальной) цены оказание образовательных услуг по дополнительным профессиональным программ в соответствии с учебными планами Программ для сотрудников администрации Красносельского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</si>
</sst>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41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9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Fill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Border="1"/>
    <xf numFmtId="0" fontId="3" fillId="0" borderId="0" xfId="0" applyFont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2" fillId="0" borderId="0" xfId="0" applyFont="1" applyBorder="1" applyAlignment="1">
      <alignment horizontal="left" vertical="top" wrapText="1"/>
    </xf>
    <xf numFmtId="2" fontId="2" fillId="0" borderId="0" xfId="0" applyNumberFormat="1" applyFont="1"/>
    <xf numFmtId="2" fontId="4" fillId="0" borderId="0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vertical="top"/>
    </xf>
    <xf numFmtId="2" fontId="3" fillId="0" borderId="0" xfId="0" applyNumberFormat="1" applyFont="1" applyBorder="1"/>
    <xf numFmtId="2" fontId="3" fillId="0" borderId="0" xfId="0" applyNumberFormat="1" applyFont="1" applyBorder="1" applyAlignment="1" applyProtection="1">
      <alignment horizontal="center" wrapText="1"/>
      <protection locked="0"/>
    </xf>
    <xf numFmtId="0" fontId="11" fillId="3" borderId="5" xfId="0" applyFont="1" applyFill="1" applyBorder="1" applyAlignment="1">
      <alignment horizontal="center" vertical="center" textRotation="90" wrapText="1"/>
    </xf>
    <xf numFmtId="2" fontId="12" fillId="0" borderId="0" xfId="0" applyNumberFormat="1" applyFont="1" applyBorder="1" applyAlignment="1">
      <alignment horizontal="right" vertical="center"/>
    </xf>
    <xf numFmtId="2" fontId="12" fillId="0" borderId="0" xfId="0" applyNumberFormat="1" applyFont="1" applyAlignment="1">
      <alignment vertical="center"/>
    </xf>
    <xf numFmtId="0" fontId="12" fillId="0" borderId="0" xfId="0" applyFont="1" applyBorder="1" applyAlignment="1">
      <alignment vertical="center"/>
    </xf>
    <xf numFmtId="0" fontId="13" fillId="0" borderId="0" xfId="0" applyFont="1"/>
    <xf numFmtId="2" fontId="9" fillId="0" borderId="0" xfId="0" applyNumberFormat="1" applyFont="1"/>
    <xf numFmtId="4" fontId="15" fillId="5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 justifyLastLine="1"/>
    </xf>
    <xf numFmtId="0" fontId="3" fillId="4" borderId="1" xfId="0" applyFont="1" applyFill="1" applyBorder="1" applyAlignment="1">
      <alignment horizontal="center" vertical="center" wrapText="1" justifyLastLine="1"/>
    </xf>
    <xf numFmtId="0" fontId="16" fillId="5" borderId="16" xfId="0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 justifyLastLine="1"/>
    </xf>
    <xf numFmtId="0" fontId="4" fillId="4" borderId="8" xfId="0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 justifyLastLine="1"/>
    </xf>
    <xf numFmtId="164" fontId="3" fillId="5" borderId="1" xfId="0" applyNumberFormat="1" applyFont="1" applyFill="1" applyBorder="1" applyAlignment="1">
      <alignment horizontal="center" vertical="center" justifyLastLine="1"/>
    </xf>
    <xf numFmtId="10" fontId="3" fillId="5" borderId="1" xfId="0" applyNumberFormat="1" applyFont="1" applyFill="1" applyBorder="1" applyAlignment="1">
      <alignment horizontal="center" vertical="center" justifyLastLine="1"/>
    </xf>
    <xf numFmtId="2" fontId="3" fillId="0" borderId="1" xfId="0" applyNumberFormat="1" applyFont="1" applyBorder="1" applyAlignment="1">
      <alignment horizontal="center" vertical="center"/>
    </xf>
    <xf numFmtId="4" fontId="3" fillId="5" borderId="11" xfId="0" applyNumberFormat="1" applyFont="1" applyFill="1" applyBorder="1" applyAlignment="1">
      <alignment horizontal="center" vertical="center" wrapText="1" justifyLastLine="1"/>
    </xf>
    <xf numFmtId="2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2" fontId="5" fillId="2" borderId="12" xfId="0" applyNumberFormat="1" applyFont="1" applyFill="1" applyBorder="1" applyAlignment="1">
      <alignment horizontal="center" vertical="center" textRotation="90" wrapText="1"/>
    </xf>
    <xf numFmtId="2" fontId="5" fillId="2" borderId="13" xfId="0" applyNumberFormat="1" applyFont="1" applyFill="1" applyBorder="1" applyAlignment="1">
      <alignment horizontal="center" vertical="center" textRotation="90" wrapText="1"/>
    </xf>
    <xf numFmtId="0" fontId="12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left" vertical="top" wrapText="1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>
      <alignment horizontal="right"/>
    </xf>
    <xf numFmtId="0" fontId="4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6</xdr:row>
      <xdr:rowOff>952500</xdr:rowOff>
    </xdr:from>
    <xdr:to>
      <xdr:col>12</xdr:col>
      <xdr:colOff>0</xdr:colOff>
      <xdr:row>6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923925</xdr:rowOff>
    </xdr:from>
    <xdr:to>
      <xdr:col>10</xdr:col>
      <xdr:colOff>1019175</xdr:colOff>
      <xdr:row>6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6</xdr:row>
      <xdr:rowOff>1600200</xdr:rowOff>
    </xdr:from>
    <xdr:to>
      <xdr:col>12</xdr:col>
      <xdr:colOff>1504950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topLeftCell="A2" zoomScale="88" zoomScaleNormal="88" workbookViewId="0">
      <selection activeCell="A2" sqref="A2:O2"/>
    </sheetView>
  </sheetViews>
  <sheetFormatPr defaultRowHeight="12.75" x14ac:dyDescent="0.2"/>
  <cols>
    <col min="1" max="1" width="4.7109375" style="1" customWidth="1"/>
    <col min="2" max="2" width="56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11.42578125" style="16" customWidth="1"/>
    <col min="10" max="10" width="13.85546875" style="1" customWidth="1"/>
    <col min="11" max="11" width="15.42578125" style="1" customWidth="1"/>
    <col min="12" max="12" width="14.28515625" style="1" customWidth="1"/>
    <col min="13" max="13" width="21.28515625" style="1" customWidth="1"/>
    <col min="14" max="14" width="11" style="1" customWidth="1"/>
    <col min="15" max="15" width="13.710937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6" ht="15.75" hidden="1" x14ac:dyDescent="0.25">
      <c r="K1" s="2" t="s">
        <v>1</v>
      </c>
    </row>
    <row r="2" spans="1:16" ht="40.15" customHeight="1" x14ac:dyDescent="0.2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6" ht="3" hidden="1" customHeight="1" x14ac:dyDescent="0.2">
      <c r="A3" s="13"/>
      <c r="B3" s="13"/>
      <c r="C3" s="13"/>
      <c r="D3" s="13"/>
      <c r="E3" s="13"/>
      <c r="F3" s="13"/>
      <c r="G3" s="13"/>
      <c r="H3" s="13"/>
      <c r="I3" s="17"/>
      <c r="J3" s="13"/>
      <c r="K3" s="13"/>
      <c r="L3" s="13"/>
      <c r="M3" s="13"/>
      <c r="N3" s="13"/>
      <c r="O3" s="13"/>
    </row>
    <row r="4" spans="1:16" ht="30.75" customHeight="1" x14ac:dyDescent="0.2">
      <c r="A4" s="52" t="s">
        <v>23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4"/>
    </row>
    <row r="5" spans="1:16" ht="18" customHeight="1" x14ac:dyDescent="0.2">
      <c r="A5" s="49" t="s">
        <v>17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1"/>
    </row>
    <row r="6" spans="1:16" ht="43.5" customHeight="1" x14ac:dyDescent="0.2">
      <c r="A6" s="42" t="s">
        <v>2</v>
      </c>
      <c r="B6" s="42" t="s">
        <v>19</v>
      </c>
      <c r="C6" s="44" t="s">
        <v>3</v>
      </c>
      <c r="D6" s="46" t="s">
        <v>0</v>
      </c>
      <c r="E6" s="48" t="s">
        <v>4</v>
      </c>
      <c r="F6" s="48"/>
      <c r="G6" s="48"/>
      <c r="H6" s="48"/>
      <c r="I6" s="57" t="s">
        <v>22</v>
      </c>
      <c r="J6" s="55" t="s">
        <v>5</v>
      </c>
      <c r="K6" s="55"/>
      <c r="L6" s="55"/>
      <c r="M6" s="56" t="s">
        <v>6</v>
      </c>
      <c r="N6" s="56"/>
      <c r="O6" s="56"/>
    </row>
    <row r="7" spans="1:16" ht="261" x14ac:dyDescent="0.2">
      <c r="A7" s="43"/>
      <c r="B7" s="43"/>
      <c r="C7" s="45"/>
      <c r="D7" s="47"/>
      <c r="E7" s="21" t="s">
        <v>27</v>
      </c>
      <c r="F7" s="21" t="s">
        <v>28</v>
      </c>
      <c r="G7" s="21" t="s">
        <v>29</v>
      </c>
      <c r="H7" s="12" t="s">
        <v>7</v>
      </c>
      <c r="I7" s="58"/>
      <c r="J7" s="10" t="s">
        <v>8</v>
      </c>
      <c r="K7" s="11" t="s">
        <v>9</v>
      </c>
      <c r="L7" s="11" t="s">
        <v>10</v>
      </c>
      <c r="M7" s="11" t="s">
        <v>11</v>
      </c>
      <c r="N7" s="12" t="s">
        <v>20</v>
      </c>
      <c r="O7" s="12" t="s">
        <v>12</v>
      </c>
    </row>
    <row r="8" spans="1:16" s="3" customFormat="1" ht="74.25" customHeight="1" x14ac:dyDescent="0.2">
      <c r="A8" s="33">
        <v>1</v>
      </c>
      <c r="B8" s="31" t="s">
        <v>26</v>
      </c>
      <c r="C8" s="29" t="s">
        <v>25</v>
      </c>
      <c r="D8" s="30">
        <v>7</v>
      </c>
      <c r="E8" s="27">
        <v>1000</v>
      </c>
      <c r="F8" s="27">
        <v>1497</v>
      </c>
      <c r="G8" s="28">
        <v>1500</v>
      </c>
      <c r="H8" s="32">
        <v>3</v>
      </c>
      <c r="I8" s="27">
        <f>MIN(E8,F8,G8)</f>
        <v>1000</v>
      </c>
      <c r="J8" s="34">
        <f>AVERAGE(E8,F8,G8)</f>
        <v>1332.3333333333333</v>
      </c>
      <c r="K8" s="35">
        <f>STDEV(E8:G8)</f>
        <v>287.81301800532492</v>
      </c>
      <c r="L8" s="36">
        <f t="shared" ref="L8" si="0">K8/J8</f>
        <v>0.21602177983887286</v>
      </c>
      <c r="M8" s="34">
        <f>((D8/H8)*(SUM(E8:G8)))</f>
        <v>9326.3333333333339</v>
      </c>
      <c r="N8" s="37">
        <f>IF($J8&gt;$I8,$I8,$J8)</f>
        <v>1000</v>
      </c>
      <c r="O8" s="38">
        <f>N8*D8</f>
        <v>7000</v>
      </c>
      <c r="P8" s="26"/>
    </row>
    <row r="9" spans="1:16" ht="24.6" customHeight="1" x14ac:dyDescent="0.2">
      <c r="A9" s="49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1"/>
      <c r="N9" s="39" t="s">
        <v>13</v>
      </c>
      <c r="O9" s="40">
        <f>SUM(O8:O8)</f>
        <v>7000</v>
      </c>
      <c r="P9" s="16"/>
    </row>
    <row r="10" spans="1:16" s="25" customFormat="1" ht="18.75" x14ac:dyDescent="0.3">
      <c r="A10" s="59" t="s">
        <v>14</v>
      </c>
      <c r="B10" s="59"/>
      <c r="C10" s="59"/>
      <c r="D10" s="59"/>
      <c r="E10" s="59"/>
      <c r="F10" s="59"/>
      <c r="G10" s="59"/>
      <c r="H10" s="59"/>
      <c r="I10" s="22"/>
      <c r="J10" s="23">
        <f>O9</f>
        <v>7000</v>
      </c>
      <c r="K10" s="24" t="s">
        <v>15</v>
      </c>
      <c r="L10" s="24"/>
      <c r="M10" s="24"/>
      <c r="N10" s="24"/>
      <c r="O10" s="23"/>
    </row>
    <row r="11" spans="1:16" s="4" customFormat="1" ht="13.9" customHeight="1" x14ac:dyDescent="0.25">
      <c r="A11" s="60" t="s">
        <v>18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</row>
    <row r="12" spans="1:16" s="5" customFormat="1" ht="63.6" customHeight="1" x14ac:dyDescent="0.25">
      <c r="A12" s="60" t="s">
        <v>16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</row>
    <row r="13" spans="1:16" s="4" customFormat="1" ht="24" customHeight="1" x14ac:dyDescent="0.25">
      <c r="A13" s="60" t="s">
        <v>21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spans="1:16" s="4" customFormat="1" ht="23.25" customHeight="1" x14ac:dyDescent="0.25">
      <c r="A14" s="64" t="s">
        <v>31</v>
      </c>
      <c r="B14" s="64"/>
      <c r="C14" s="64"/>
      <c r="D14" s="64"/>
      <c r="E14" s="64"/>
      <c r="F14" s="64"/>
      <c r="G14" s="64"/>
      <c r="H14" s="64"/>
      <c r="I14" s="64"/>
      <c r="J14" s="64"/>
      <c r="K14" s="15"/>
      <c r="L14" s="15"/>
      <c r="M14" s="15"/>
      <c r="N14" s="15"/>
      <c r="O14" s="15"/>
    </row>
    <row r="15" spans="1:16" s="4" customFormat="1" ht="15.75" x14ac:dyDescent="0.25">
      <c r="A15" s="14" t="s">
        <v>24</v>
      </c>
      <c r="B15" s="14"/>
      <c r="C15" s="14"/>
      <c r="D15" s="14"/>
      <c r="E15" s="14"/>
      <c r="F15" s="14"/>
      <c r="G15" s="14"/>
      <c r="H15" s="14"/>
      <c r="I15" s="18"/>
      <c r="J15" s="14"/>
      <c r="K15" s="14"/>
      <c r="L15" s="14"/>
      <c r="M15" s="14"/>
      <c r="N15" s="63" t="s">
        <v>30</v>
      </c>
      <c r="O15" s="63"/>
      <c r="P15" s="7"/>
    </row>
    <row r="16" spans="1:16" ht="15.75" x14ac:dyDescent="0.25">
      <c r="A16" s="62"/>
      <c r="B16" s="62"/>
      <c r="C16" s="2"/>
      <c r="D16" s="8"/>
      <c r="E16" s="8"/>
      <c r="F16" s="8"/>
      <c r="G16" s="8"/>
      <c r="H16" s="8"/>
      <c r="I16" s="19"/>
      <c r="K16" s="62"/>
      <c r="L16" s="62"/>
    </row>
    <row r="17" spans="1:15" s="6" customFormat="1" ht="15.75" x14ac:dyDescent="0.25">
      <c r="A17" s="61"/>
      <c r="B17" s="61"/>
      <c r="C17" s="61"/>
      <c r="D17" s="61"/>
      <c r="E17" s="61"/>
      <c r="F17" s="61"/>
      <c r="G17" s="61"/>
      <c r="H17" s="9"/>
      <c r="I17" s="20"/>
    </row>
    <row r="18" spans="1:15" s="6" customFormat="1" ht="15" x14ac:dyDescent="0.2">
      <c r="A18" s="1"/>
      <c r="B18" s="1"/>
      <c r="C18" s="1"/>
      <c r="D18" s="1"/>
      <c r="E18" s="1"/>
      <c r="F18" s="1"/>
      <c r="G18" s="1"/>
      <c r="H18" s="1"/>
      <c r="I18" s="16"/>
      <c r="J18" s="1"/>
      <c r="K18" s="1"/>
      <c r="L18" s="1"/>
      <c r="M18" s="1"/>
      <c r="N18" s="1"/>
      <c r="O18" s="1"/>
    </row>
    <row r="20" spans="1:15" s="6" customFormat="1" ht="15" x14ac:dyDescent="0.2">
      <c r="A20" s="1"/>
      <c r="B20" s="1"/>
      <c r="C20" s="1"/>
      <c r="D20" s="1"/>
      <c r="E20" s="1"/>
      <c r="F20" s="1"/>
      <c r="G20" s="1"/>
      <c r="H20" s="1"/>
      <c r="I20" s="16"/>
      <c r="J20" s="1"/>
      <c r="K20" s="1"/>
      <c r="L20" s="1"/>
      <c r="M20" s="1"/>
      <c r="N20" s="1"/>
      <c r="O20" s="1"/>
    </row>
  </sheetData>
  <mergeCells count="21">
    <mergeCell ref="A10:H10"/>
    <mergeCell ref="A11:O11"/>
    <mergeCell ref="A9:M9"/>
    <mergeCell ref="A17:G17"/>
    <mergeCell ref="A16:B16"/>
    <mergeCell ref="K16:L16"/>
    <mergeCell ref="N15:O15"/>
    <mergeCell ref="A12:O12"/>
    <mergeCell ref="A13:O13"/>
    <mergeCell ref="A14:J14"/>
    <mergeCell ref="A2:O2"/>
    <mergeCell ref="A6:A7"/>
    <mergeCell ref="B6:B7"/>
    <mergeCell ref="C6:C7"/>
    <mergeCell ref="D6:D7"/>
    <mergeCell ref="E6:H6"/>
    <mergeCell ref="A5:O5"/>
    <mergeCell ref="A4:O4"/>
    <mergeCell ref="J6:L6"/>
    <mergeCell ref="M6:O6"/>
    <mergeCell ref="I6:I7"/>
  </mergeCells>
  <pageMargins left="0.70866141732283472" right="0.70866141732283472" top="0.74803149606299213" bottom="0.74803149606299213" header="0.31496062992125984" footer="0.31496062992125984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2026-06-24T07:11:47Z</dcterms:modified>
</cp:coreProperties>
</file>