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/>
  <xr:revisionPtr revIDLastSave="0" documentId="8_{1CD2BA88-F27F-4446-86E3-10CD676ACE6A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Лист1" sheetId="1" r:id="rId1"/>
  </sheets>
  <definedNames>
    <definedName name="_xlnm._FilterDatabase" localSheetId="0" hidden="1">Лист1!$A$9:$N$19</definedName>
  </definedNames>
  <calcPr calcId="191029"/>
</workbook>
</file>

<file path=xl/calcChain.xml><?xml version="1.0" encoding="utf-8"?>
<calcChain xmlns="http://schemas.openxmlformats.org/spreadsheetml/2006/main">
  <c r="N11" i="1" l="1"/>
  <c r="N12" i="1"/>
  <c r="N13" i="1"/>
  <c r="N14" i="1"/>
  <c r="N15" i="1"/>
  <c r="N16" i="1"/>
  <c r="N17" i="1"/>
  <c r="N18" i="1"/>
  <c r="N10" i="1"/>
  <c r="J14" i="1"/>
  <c r="J15" i="1"/>
  <c r="J16" i="1"/>
  <c r="L14" i="1"/>
  <c r="M14" i="1" s="1"/>
  <c r="L15" i="1"/>
  <c r="M15" i="1" s="1"/>
  <c r="L16" i="1"/>
  <c r="M16" i="1" s="1"/>
  <c r="H14" i="1"/>
  <c r="H15" i="1"/>
  <c r="H16" i="1"/>
  <c r="L11" i="1" l="1"/>
  <c r="M11" i="1" s="1"/>
  <c r="L12" i="1"/>
  <c r="M12" i="1" s="1"/>
  <c r="L13" i="1"/>
  <c r="M13" i="1" s="1"/>
  <c r="L17" i="1"/>
  <c r="M17" i="1" s="1"/>
  <c r="J11" i="1"/>
  <c r="J12" i="1"/>
  <c r="J13" i="1"/>
  <c r="J17" i="1"/>
  <c r="H11" i="1"/>
  <c r="H12" i="1"/>
  <c r="H13" i="1"/>
  <c r="H17" i="1"/>
  <c r="H18" i="1" l="1"/>
  <c r="H10" i="1"/>
  <c r="L18" i="1" l="1"/>
  <c r="J18" i="1"/>
  <c r="M18" i="1" l="1"/>
  <c r="L10" i="1" l="1"/>
  <c r="J10" i="1"/>
  <c r="M10" i="1" l="1"/>
  <c r="N19" i="1" l="1"/>
</calcChain>
</file>

<file path=xl/sharedStrings.xml><?xml version="1.0" encoding="utf-8"?>
<sst xmlns="http://schemas.openxmlformats.org/spreadsheetml/2006/main" count="39" uniqueCount="39">
  <si>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</si>
  <si>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</si>
  <si>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</si>
  <si>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</si>
  <si>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</si>
  <si>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</si>
  <si>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</si>
  <si>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</si>
  <si>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</si>
  <si>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</si>
  <si>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</si>
  <si>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</si>
  <si>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</si>
  <si>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</si>
  <si>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</si>
  <si>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</si>
  <si>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</si>
  <si>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</si>
  <si>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</si>
  <si>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</si>
  <si>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13=8*9/10</t>
  </si>
  <si>
    <t xml:space="preserve">Начальная (максимальная) цена контракта </t>
  </si>
  <si>
    <t xml:space="preserve"> тыс. руб. </t>
  </si>
  <si>
    <t>11=             /10</t>
  </si>
  <si>
    <t>Специалист по закупкам</t>
  </si>
  <si>
    <t>Силова И.И.</t>
  </si>
  <si>
    <t>Директор ГБОУ гимназия № 116 Приморского района Санкт-Петербурга</t>
  </si>
  <si>
    <t>Д.А.Минцис</t>
  </si>
  <si>
    <t>минимальная величина цены единицы прод-ции, руб.</t>
  </si>
  <si>
    <t xml:space="preserve">Мяч баскетбольный тип 1 </t>
  </si>
  <si>
    <t>Мяч баскетбольный тип 2</t>
  </si>
  <si>
    <t>Мяч баскетбольный тип 3</t>
  </si>
  <si>
    <t>Мяч баскетбольный тип 4</t>
  </si>
  <si>
    <t xml:space="preserve">Мяч волейбольный тип 1 </t>
  </si>
  <si>
    <t>Мяч волейбольный тип 2</t>
  </si>
  <si>
    <t>Мяч волейбольный тип 3</t>
  </si>
  <si>
    <t>Мяч футбольный тип 1</t>
  </si>
  <si>
    <t>Мяч футбольный тип 2</t>
  </si>
  <si>
    <t>Поставка товаров (мячей) для оснащения спортивного зала вновь вводимого объекта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</si>
</sst>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9" fillId="0" borderId="0" xfId="0" applyFont="1"/>
    <xf numFmtId="0" fontId="10" fillId="0" borderId="2" xfId="0" applyFont="1" applyBorder="1"/>
    <xf numFmtId="0" fontId="5" fillId="2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4" fillId="0" borderId="23" xfId="0" applyFont="1" applyBorder="1" applyAlignment="1">
      <alignment vertical="center" wrapText="1"/>
    </xf>
    <xf numFmtId="0" fontId="5" fillId="0" borderId="24" xfId="0" applyFont="1" applyFill="1" applyBorder="1" applyAlignment="1">
      <alignment horizontal="center" vertical="top" wrapText="1"/>
    </xf>
    <xf numFmtId="0" fontId="8" fillId="0" borderId="25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right" vertical="center" wrapText="1"/>
    </xf>
    <xf numFmtId="4" fontId="5" fillId="2" borderId="26" xfId="0" applyNumberFormat="1" applyFont="1" applyFill="1" applyBorder="1" applyAlignment="1">
      <alignment horizontal="right" vertical="center" wrapText="1"/>
    </xf>
    <xf numFmtId="4" fontId="5" fillId="2" borderId="15" xfId="0" applyNumberFormat="1" applyFont="1" applyFill="1" applyBorder="1" applyAlignment="1">
      <alignment vertical="center" wrapText="1"/>
    </xf>
    <xf numFmtId="4" fontId="5" fillId="2" borderId="27" xfId="0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vertical="center" wrapText="1"/>
    </xf>
    <xf numFmtId="0" fontId="11" fillId="0" borderId="28" xfId="0" applyFont="1" applyBorder="1" applyAlignment="1">
      <alignment vertical="center" wrapText="1"/>
    </xf>
    <xf numFmtId="4" fontId="12" fillId="0" borderId="3" xfId="0" applyNumberFormat="1" applyFont="1" applyBorder="1" applyAlignment="1">
      <alignment vertical="center" wrapText="1"/>
    </xf>
    <xf numFmtId="4" fontId="12" fillId="0" borderId="27" xfId="0" applyNumberFormat="1" applyFont="1" applyBorder="1" applyAlignment="1">
      <alignment vertical="center" wrapText="1"/>
    </xf>
    <xf numFmtId="0" fontId="1" fillId="0" borderId="0" xfId="0" applyFont="1"/>
    <xf numFmtId="3" fontId="12" fillId="0" borderId="3" xfId="0" applyNumberFormat="1" applyFont="1" applyBorder="1" applyAlignment="1">
      <alignment vertical="center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 wrapText="1"/>
    </xf>
    <xf numFmtId="0" fontId="1" fillId="0" borderId="10" xfId="0" applyFont="1" applyBorder="1" applyAlignment="1">
      <alignment horizontal="right" vertical="center" wrapText="1"/>
    </xf>
    <xf numFmtId="0" fontId="1" fillId="0" borderId="11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4" fontId="4" fillId="0" borderId="9" xfId="0" applyNumberFormat="1" applyFont="1" applyBorder="1" applyAlignment="1">
      <alignment horizontal="center" vertical="center" wrapText="1"/>
    </xf>
    <xf numFmtId="4" fontId="4" fillId="0" borderId="7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126682</xdr:colOff>
      <xdr:row>7</xdr:row>
      <xdr:rowOff>152400</xdr:rowOff>
    </xdr:from>
    <xdr:to>
      <xdr:col>7</xdr:col>
      <xdr:colOff>752475</xdr:colOff>
      <xdr:row>7</xdr:row>
      <xdr:rowOff>752475</xdr:rowOff>
    </xdr:to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632132" y="1876425"/>
          <a:ext cx="625793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7</xdr:row>
      <xdr:rowOff>276225</xdr:rowOff>
    </xdr:from>
    <xdr:to>
      <xdr:col>13</xdr:col>
      <xdr:colOff>1000125</xdr:colOff>
      <xdr:row>7</xdr:row>
      <xdr:rowOff>828038</xdr:rowOff>
    </xdr:to>
    <xdr:pic>
      <xdr:nvPicPr>
        <xdr:cNvPr id="102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91775" y="17240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28574</xdr:colOff>
      <xdr:row>7</xdr:row>
      <xdr:rowOff>513522</xdr:rowOff>
    </xdr:from>
    <xdr:to>
      <xdr:col>11</xdr:col>
      <xdr:colOff>772051</xdr:colOff>
      <xdr:row>7</xdr:row>
      <xdr:rowOff>828261</xdr:rowOff>
    </xdr:to>
    <xdr:pic>
      <xdr:nvPicPr>
        <xdr:cNvPr id="1027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41878" y="1648239"/>
          <a:ext cx="743477" cy="314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7</xdr:row>
      <xdr:rowOff>609600</xdr:rowOff>
    </xdr:from>
    <xdr:to>
      <xdr:col>12</xdr:col>
      <xdr:colOff>1009650</xdr:colOff>
      <xdr:row>7</xdr:row>
      <xdr:rowOff>923288</xdr:rowOff>
    </xdr:to>
    <xdr:pic>
      <xdr:nvPicPr>
        <xdr:cNvPr id="102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296400" y="2057400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353253</xdr:colOff>
      <xdr:row>8</xdr:row>
      <xdr:rowOff>9111</xdr:rowOff>
    </xdr:from>
    <xdr:to>
      <xdr:col>10</xdr:col>
      <xdr:colOff>667578</xdr:colOff>
      <xdr:row>8</xdr:row>
      <xdr:rowOff>409161</xdr:rowOff>
    </xdr:to>
    <xdr:pic>
      <xdr:nvPicPr>
        <xdr:cNvPr id="102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8122340" y="2071481"/>
          <a:ext cx="31432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6</xdr:row>
      <xdr:rowOff>28575</xdr:rowOff>
    </xdr:from>
    <xdr:to>
      <xdr:col>13</xdr:col>
      <xdr:colOff>514350</xdr:colOff>
      <xdr:row>6</xdr:row>
      <xdr:rowOff>266700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372725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18</xdr:row>
      <xdr:rowOff>38100</xdr:rowOff>
    </xdr:from>
    <xdr:to>
      <xdr:col>12</xdr:col>
      <xdr:colOff>962025</xdr:colOff>
      <xdr:row>18</xdr:row>
      <xdr:rowOff>304800</xdr:rowOff>
    </xdr:to>
    <xdr:pic>
      <xdr:nvPicPr>
        <xdr:cNvPr id="103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372600" y="214312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1"/>
  <sheetViews>
    <sheetView tabSelected="1" zoomScale="115" zoomScaleNormal="115" workbookViewId="0">
      <selection activeCell="R8" sqref="R8"/>
    </sheetView>
  </sheetViews>
  <sheetFormatPr defaultRowHeight="14.4" x14ac:dyDescent="0.3"/>
  <cols>
    <col min="1" max="1" width="5.109375" customWidth="1"/>
    <col min="2" max="2" width="19.109375" customWidth="1"/>
    <col min="3" max="5" width="11.5546875" customWidth="1"/>
    <col min="6" max="7" width="11.5546875" hidden="1" customWidth="1"/>
    <col min="8" max="8" width="12.88671875" customWidth="1"/>
    <col min="10" max="10" width="12" customWidth="1"/>
    <col min="11" max="11" width="14.109375" customWidth="1"/>
    <col min="12" max="12" width="12.5546875" customWidth="1"/>
    <col min="13" max="13" width="16.5546875" customWidth="1"/>
    <col min="14" max="14" width="16" customWidth="1"/>
  </cols>
  <sheetData>
    <row r="1" spans="1:14" x14ac:dyDescent="0.3">
      <c r="L1" s="34" t="s">
        <v>0</v>
      </c>
      <c r="M1" s="34"/>
      <c r="N1" s="34"/>
    </row>
    <row r="2" spans="1:14" x14ac:dyDescent="0.3">
      <c r="A2" s="35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hidden="1" x14ac:dyDescent="0.3">
      <c r="A3" s="36" t="s">
        <v>2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</row>
    <row r="4" spans="1:14" ht="15.6" hidden="1" x14ac:dyDescent="0.3">
      <c r="A4" s="37" t="s">
        <v>3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</row>
    <row r="5" spans="1:14" ht="15.6" hidden="1" x14ac:dyDescent="0.3">
      <c r="A5" s="37" t="s">
        <v>4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</row>
    <row r="6" spans="1:14" ht="15" thickBot="1" x14ac:dyDescent="0.35">
      <c r="A6" s="1"/>
      <c r="B6" s="1"/>
      <c r="C6" s="1"/>
      <c r="D6" s="51" t="s">
        <v>38</v>
      </c>
      <c r="E6" s="51"/>
      <c r="F6" s="51"/>
      <c r="G6" s="51"/>
      <c r="H6" s="51"/>
      <c r="I6" s="51"/>
      <c r="J6" s="51"/>
      <c r="K6" s="51"/>
      <c r="L6" s="51"/>
      <c r="M6" s="1"/>
      <c r="N6" s="2"/>
    </row>
    <row r="7" spans="1:14" ht="43.5" customHeight="1" x14ac:dyDescent="0.3">
      <c r="A7" s="38" t="s">
        <v>5</v>
      </c>
      <c r="B7" s="40" t="s">
        <v>6</v>
      </c>
      <c r="C7" s="42" t="s">
        <v>7</v>
      </c>
      <c r="D7" s="43"/>
      <c r="E7" s="43"/>
      <c r="F7" s="43"/>
      <c r="G7" s="43"/>
      <c r="H7" s="44"/>
      <c r="I7" s="45" t="s">
        <v>8</v>
      </c>
      <c r="J7" s="47" t="s">
        <v>9</v>
      </c>
      <c r="K7" s="49" t="s">
        <v>10</v>
      </c>
      <c r="L7" s="49"/>
      <c r="M7" s="50"/>
      <c r="N7" s="21" t="s">
        <v>22</v>
      </c>
    </row>
    <row r="8" spans="1:14" ht="72.75" customHeight="1" thickBot="1" x14ac:dyDescent="0.35">
      <c r="A8" s="39"/>
      <c r="B8" s="41"/>
      <c r="C8" s="16" t="s">
        <v>11</v>
      </c>
      <c r="D8" s="7" t="s">
        <v>12</v>
      </c>
      <c r="E8" s="7" t="s">
        <v>13</v>
      </c>
      <c r="F8" s="7" t="s">
        <v>14</v>
      </c>
      <c r="G8" s="7" t="s">
        <v>15</v>
      </c>
      <c r="H8" s="17"/>
      <c r="I8" s="46"/>
      <c r="J8" s="48"/>
      <c r="K8" s="3" t="s">
        <v>28</v>
      </c>
      <c r="L8" s="4" t="s">
        <v>16</v>
      </c>
      <c r="M8" s="18" t="s">
        <v>17</v>
      </c>
      <c r="N8" s="22"/>
    </row>
    <row r="9" spans="1:14" ht="39" customHeight="1" thickBot="1" x14ac:dyDescent="0.35">
      <c r="A9" s="13">
        <v>1</v>
      </c>
      <c r="B9" s="15">
        <v>2</v>
      </c>
      <c r="C9" s="8">
        <v>3</v>
      </c>
      <c r="D9" s="9">
        <v>4</v>
      </c>
      <c r="E9" s="9">
        <v>5</v>
      </c>
      <c r="F9" s="9">
        <v>6</v>
      </c>
      <c r="G9" s="9">
        <v>7</v>
      </c>
      <c r="H9" s="11" t="s">
        <v>18</v>
      </c>
      <c r="I9" s="13">
        <v>9</v>
      </c>
      <c r="J9" s="12" t="s">
        <v>19</v>
      </c>
      <c r="K9" s="10" t="s">
        <v>23</v>
      </c>
      <c r="L9" s="10">
        <v>12</v>
      </c>
      <c r="M9" s="19">
        <v>13</v>
      </c>
      <c r="N9" s="13" t="s">
        <v>20</v>
      </c>
    </row>
    <row r="10" spans="1:14" ht="24" customHeight="1" thickBot="1" x14ac:dyDescent="0.35">
      <c r="A10" s="14">
        <v>1</v>
      </c>
      <c r="B10" s="24" t="s">
        <v>29</v>
      </c>
      <c r="C10" s="26">
        <v>2400</v>
      </c>
      <c r="D10" s="26">
        <v>2360</v>
      </c>
      <c r="E10" s="26">
        <v>2340</v>
      </c>
      <c r="F10" s="26"/>
      <c r="G10" s="26"/>
      <c r="H10" s="26">
        <f>C10+D10+E10</f>
        <v>7100</v>
      </c>
      <c r="I10" s="29">
        <v>20</v>
      </c>
      <c r="J10" s="26">
        <f>COUNT(C10:G10)</f>
        <v>3</v>
      </c>
      <c r="K10" s="26">
        <v>2340</v>
      </c>
      <c r="L10" s="26">
        <f t="shared" ref="L10:L18" si="0">IFERROR(STDEV(C10:G10),0)</f>
        <v>30.550504633038937</v>
      </c>
      <c r="M10" s="26">
        <f>IFERROR(L10/K10,0)</f>
        <v>1.3055771210700401E-2</v>
      </c>
      <c r="N10" s="26">
        <f>K10*I10</f>
        <v>46800</v>
      </c>
    </row>
    <row r="11" spans="1:14" ht="24" customHeight="1" thickBot="1" x14ac:dyDescent="0.35">
      <c r="A11" s="14">
        <v>2</v>
      </c>
      <c r="B11" s="25" t="s">
        <v>30</v>
      </c>
      <c r="C11" s="27">
        <v>2450</v>
      </c>
      <c r="D11" s="26">
        <v>2400</v>
      </c>
      <c r="E11" s="26">
        <v>2362</v>
      </c>
      <c r="F11" s="26"/>
      <c r="G11" s="26"/>
      <c r="H11" s="26">
        <f t="shared" ref="H11:H17" si="1">C11+D11+E11</f>
        <v>7212</v>
      </c>
      <c r="I11" s="29">
        <v>20</v>
      </c>
      <c r="J11" s="26">
        <f t="shared" ref="J11:J17" si="2">COUNT(C11:G11)</f>
        <v>3</v>
      </c>
      <c r="K11" s="26">
        <v>2362</v>
      </c>
      <c r="L11" s="26">
        <f t="shared" si="0"/>
        <v>44.13615298142782</v>
      </c>
      <c r="M11" s="26">
        <f t="shared" ref="M11:M17" si="3">IFERROR(L11/K11,0)</f>
        <v>1.8685924208902548E-2</v>
      </c>
      <c r="N11" s="26">
        <f t="shared" ref="N11:N18" si="4">K11*I11</f>
        <v>47240</v>
      </c>
    </row>
    <row r="12" spans="1:14" ht="24" customHeight="1" thickBot="1" x14ac:dyDescent="0.35">
      <c r="A12" s="14">
        <v>3</v>
      </c>
      <c r="B12" s="25" t="s">
        <v>31</v>
      </c>
      <c r="C12" s="27">
        <v>2650</v>
      </c>
      <c r="D12" s="26">
        <v>2600</v>
      </c>
      <c r="E12" s="26">
        <v>2564</v>
      </c>
      <c r="F12" s="26"/>
      <c r="G12" s="26"/>
      <c r="H12" s="26">
        <f t="shared" si="1"/>
        <v>7814</v>
      </c>
      <c r="I12" s="29">
        <v>20</v>
      </c>
      <c r="J12" s="26">
        <f t="shared" si="2"/>
        <v>3</v>
      </c>
      <c r="K12" s="26">
        <v>2564</v>
      </c>
      <c r="L12" s="26">
        <f t="shared" si="0"/>
        <v>43.189504897988044</v>
      </c>
      <c r="M12" s="26">
        <f t="shared" si="3"/>
        <v>1.6844580693443075E-2</v>
      </c>
      <c r="N12" s="26">
        <f t="shared" si="4"/>
        <v>51280</v>
      </c>
    </row>
    <row r="13" spans="1:14" ht="24" customHeight="1" thickBot="1" x14ac:dyDescent="0.35">
      <c r="A13" s="14">
        <v>4</v>
      </c>
      <c r="B13" s="25" t="s">
        <v>32</v>
      </c>
      <c r="C13" s="27">
        <v>8400</v>
      </c>
      <c r="D13" s="26">
        <v>8390</v>
      </c>
      <c r="E13" s="26">
        <v>8350</v>
      </c>
      <c r="F13" s="26"/>
      <c r="G13" s="26"/>
      <c r="H13" s="26">
        <f t="shared" si="1"/>
        <v>25140</v>
      </c>
      <c r="I13" s="29">
        <v>2</v>
      </c>
      <c r="J13" s="26">
        <f t="shared" si="2"/>
        <v>3</v>
      </c>
      <c r="K13" s="26">
        <v>8350</v>
      </c>
      <c r="L13" s="26">
        <f t="shared" si="0"/>
        <v>26.457513110645905</v>
      </c>
      <c r="M13" s="26">
        <f t="shared" si="3"/>
        <v>3.1685644443887311E-3</v>
      </c>
      <c r="N13" s="26">
        <f t="shared" si="4"/>
        <v>16700</v>
      </c>
    </row>
    <row r="14" spans="1:14" ht="24" customHeight="1" thickBot="1" x14ac:dyDescent="0.35">
      <c r="A14" s="14">
        <v>5</v>
      </c>
      <c r="B14" s="25" t="s">
        <v>33</v>
      </c>
      <c r="C14" s="27">
        <v>5680</v>
      </c>
      <c r="D14" s="26">
        <v>5600</v>
      </c>
      <c r="E14" s="26">
        <v>5596</v>
      </c>
      <c r="F14" s="26"/>
      <c r="G14" s="26"/>
      <c r="H14" s="26">
        <f t="shared" si="1"/>
        <v>16876</v>
      </c>
      <c r="I14" s="29">
        <v>30</v>
      </c>
      <c r="J14" s="26">
        <f t="shared" si="2"/>
        <v>3</v>
      </c>
      <c r="K14" s="26">
        <v>5596</v>
      </c>
      <c r="L14" s="26">
        <f t="shared" si="0"/>
        <v>47.384948383778294</v>
      </c>
      <c r="M14" s="26">
        <f t="shared" si="3"/>
        <v>8.4676462444207099E-3</v>
      </c>
      <c r="N14" s="26">
        <f t="shared" si="4"/>
        <v>167880</v>
      </c>
    </row>
    <row r="15" spans="1:14" ht="24" customHeight="1" thickBot="1" x14ac:dyDescent="0.35">
      <c r="A15" s="14">
        <v>6</v>
      </c>
      <c r="B15" s="25" t="s">
        <v>34</v>
      </c>
      <c r="C15" s="27">
        <v>3450</v>
      </c>
      <c r="D15" s="26">
        <v>3400</v>
      </c>
      <c r="E15" s="26">
        <v>3372</v>
      </c>
      <c r="F15" s="26"/>
      <c r="G15" s="26"/>
      <c r="H15" s="26">
        <f t="shared" si="1"/>
        <v>10222</v>
      </c>
      <c r="I15" s="29">
        <v>45</v>
      </c>
      <c r="J15" s="26">
        <f t="shared" si="2"/>
        <v>3</v>
      </c>
      <c r="K15" s="26">
        <v>3372</v>
      </c>
      <c r="L15" s="26">
        <f t="shared" si="0"/>
        <v>39.513710700633183</v>
      </c>
      <c r="M15" s="26">
        <f t="shared" si="3"/>
        <v>1.1718182295561442E-2</v>
      </c>
      <c r="N15" s="26">
        <f t="shared" si="4"/>
        <v>151740</v>
      </c>
    </row>
    <row r="16" spans="1:14" ht="24" customHeight="1" thickBot="1" x14ac:dyDescent="0.35">
      <c r="A16" s="14">
        <v>7</v>
      </c>
      <c r="B16" s="25" t="s">
        <v>35</v>
      </c>
      <c r="C16" s="27">
        <v>8950</v>
      </c>
      <c r="D16" s="26">
        <v>8910</v>
      </c>
      <c r="E16" s="26">
        <v>8900</v>
      </c>
      <c r="F16" s="26"/>
      <c r="G16" s="26"/>
      <c r="H16" s="26">
        <f t="shared" si="1"/>
        <v>26760</v>
      </c>
      <c r="I16" s="29">
        <v>6</v>
      </c>
      <c r="J16" s="26">
        <f t="shared" si="2"/>
        <v>3</v>
      </c>
      <c r="K16" s="26">
        <v>8900</v>
      </c>
      <c r="L16" s="26">
        <f t="shared" si="0"/>
        <v>26.457513110645905</v>
      </c>
      <c r="M16" s="26">
        <f t="shared" si="3"/>
        <v>2.9727542820950454E-3</v>
      </c>
      <c r="N16" s="26">
        <f t="shared" si="4"/>
        <v>53400</v>
      </c>
    </row>
    <row r="17" spans="1:14" ht="24" customHeight="1" thickBot="1" x14ac:dyDescent="0.35">
      <c r="A17" s="14">
        <v>8</v>
      </c>
      <c r="B17" s="25" t="s">
        <v>36</v>
      </c>
      <c r="C17" s="27">
        <v>1750</v>
      </c>
      <c r="D17" s="26">
        <v>1650</v>
      </c>
      <c r="E17" s="26">
        <v>1606</v>
      </c>
      <c r="F17" s="26"/>
      <c r="G17" s="26"/>
      <c r="H17" s="26">
        <f t="shared" si="1"/>
        <v>5006</v>
      </c>
      <c r="I17" s="29">
        <v>20</v>
      </c>
      <c r="J17" s="26">
        <f t="shared" si="2"/>
        <v>3</v>
      </c>
      <c r="K17" s="26">
        <v>1606</v>
      </c>
      <c r="L17" s="26">
        <f t="shared" si="0"/>
        <v>73.792501877449126</v>
      </c>
      <c r="M17" s="26">
        <f t="shared" si="3"/>
        <v>4.5948008641001944E-2</v>
      </c>
      <c r="N17" s="26">
        <f t="shared" si="4"/>
        <v>32120</v>
      </c>
    </row>
    <row r="18" spans="1:14" ht="23.25" customHeight="1" thickBot="1" x14ac:dyDescent="0.35">
      <c r="A18" s="14">
        <v>9</v>
      </c>
      <c r="B18" s="25" t="s">
        <v>37</v>
      </c>
      <c r="C18" s="27">
        <v>1740</v>
      </c>
      <c r="D18" s="26">
        <v>1660</v>
      </c>
      <c r="E18" s="26">
        <v>1606</v>
      </c>
      <c r="F18" s="26"/>
      <c r="G18" s="26"/>
      <c r="H18" s="26">
        <f t="shared" ref="H18" si="5">C18+D18+E18</f>
        <v>5006</v>
      </c>
      <c r="I18" s="29">
        <v>20</v>
      </c>
      <c r="J18" s="26">
        <f t="shared" ref="J18" si="6">COUNT(C18:G18)</f>
        <v>3</v>
      </c>
      <c r="K18" s="26">
        <v>1606</v>
      </c>
      <c r="L18" s="26">
        <f t="shared" si="0"/>
        <v>67.419087307181286</v>
      </c>
      <c r="M18" s="26">
        <f t="shared" ref="M18" si="7">IFERROR(L18/K18,0)</f>
        <v>4.19795064179211E-2</v>
      </c>
      <c r="N18" s="26">
        <f t="shared" si="4"/>
        <v>32120</v>
      </c>
    </row>
    <row r="19" spans="1:14" ht="27" customHeight="1" thickBot="1" x14ac:dyDescent="0.35">
      <c r="A19" s="32" t="s">
        <v>21</v>
      </c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20"/>
      <c r="N19" s="23">
        <f>SUM(N10:N18)</f>
        <v>599280</v>
      </c>
    </row>
    <row r="20" spans="1:14" ht="42.75" customHeight="1" x14ac:dyDescent="0.3">
      <c r="A20" s="5"/>
      <c r="B20" s="31" t="s">
        <v>26</v>
      </c>
      <c r="C20" s="31"/>
      <c r="D20" s="31"/>
      <c r="E20" s="6"/>
      <c r="F20" s="6"/>
      <c r="G20" s="6"/>
      <c r="H20" s="28" t="s">
        <v>27</v>
      </c>
      <c r="I20" s="5"/>
      <c r="J20" s="5"/>
      <c r="K20" s="5"/>
      <c r="L20" s="5"/>
    </row>
    <row r="21" spans="1:14" x14ac:dyDescent="0.3">
      <c r="A21" s="5"/>
      <c r="B21" s="30" t="s">
        <v>24</v>
      </c>
      <c r="C21" s="30"/>
      <c r="D21" s="30"/>
      <c r="E21" s="6"/>
      <c r="F21" s="6"/>
      <c r="G21" s="6"/>
      <c r="H21" s="28" t="s">
        <v>25</v>
      </c>
      <c r="I21" s="5"/>
      <c r="J21" s="5"/>
      <c r="K21" s="5"/>
      <c r="L21" s="5"/>
    </row>
  </sheetData>
  <autoFilter ref="A9:N19" xr:uid="{00000000-0009-0000-0000-000000000000}"/>
  <mergeCells count="15">
    <mergeCell ref="B21:D21"/>
    <mergeCell ref="B20:D20"/>
    <mergeCell ref="A19:L19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  <mergeCell ref="K7:M7"/>
    <mergeCell ref="D6:L6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85" fitToHeight="1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2019-05-31T09:33:15Z</cp:lastPrinted>
  <dcterms:created xsi:type="dcterms:W3CDTF">2015-06-05T18:19:34Z</dcterms:created>
  <dcterms:modified xsi:type="dcterms:W3CDTF">2026-06-29T14:41:13Z</dcterms:modified>
</cp:coreProperties>
</file>