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abanova\Desktop\Дарья_470\Закупки 2026\Пищеблок_1 231 314,40\Машина тестомесильная тип 3\"/>
    </mc:Choice>
  </mc:AlternateContent>
  <bookViews>
    <workbookView xWindow="0" yWindow="0" windowWidth="28800" windowHeight="12480"/>
  </bookViews>
  <sheets>
    <sheet name="Лист 1" sheetId="4" r:id="rId1"/>
  </sheets>
  <definedNames>
    <definedName name="_xlnm.Print_Area" localSheetId="0">'Лист 1'!$A$1:$P$27</definedName>
  </definedNames>
  <calcPr calcId="162913" fullPrecision="0"/>
</workbook>
</file>

<file path=xl/calcChain.xml><?xml version="1.0" encoding="utf-8"?>
<calcChain xmlns="http://schemas.openxmlformats.org/spreadsheetml/2006/main">
  <c r="O18" i="4" l="1"/>
  <c r="L12" i="4" l="1"/>
  <c r="K17" i="4" l="1"/>
  <c r="O17" i="4" s="1"/>
  <c r="L17" i="4"/>
  <c r="M17" i="4" s="1"/>
  <c r="P17" i="4"/>
  <c r="K16" i="4"/>
  <c r="O16" i="4" s="1"/>
  <c r="L16" i="4"/>
  <c r="P16" i="4"/>
  <c r="K15" i="4"/>
  <c r="O15" i="4" s="1"/>
  <c r="L15" i="4"/>
  <c r="P15" i="4"/>
  <c r="K14" i="4"/>
  <c r="O14" i="4" s="1"/>
  <c r="L14" i="4"/>
  <c r="P14" i="4"/>
  <c r="M16" i="4" l="1"/>
  <c r="M14" i="4"/>
  <c r="M15" i="4"/>
  <c r="K11" i="4"/>
  <c r="P13" i="4" l="1"/>
  <c r="P12" i="4"/>
  <c r="P11" i="4"/>
  <c r="P18" i="4" l="1"/>
  <c r="L11" i="4"/>
  <c r="M11" i="4" s="1"/>
  <c r="K12" i="4" l="1"/>
  <c r="O12" i="4" s="1"/>
  <c r="O11" i="4"/>
  <c r="K13" i="4"/>
  <c r="O13" i="4" s="1"/>
  <c r="L13" i="4"/>
  <c r="M12" i="4" l="1"/>
  <c r="M13" i="4"/>
</calcChain>
</file>

<file path=xl/sharedStrings.xml><?xml version="1.0" encoding="utf-8"?>
<sst xmlns="http://schemas.openxmlformats.org/spreadsheetml/2006/main" count="41" uniqueCount="36">
  <si>
    <t>(указывается предмет контракта)</t>
  </si>
  <si>
    <t>(должность)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</si>
  <si>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</si>
  <si>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</si>
  <si>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</si>
  <si>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</si>
  <si>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</si>
  <si>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Итого, руб.</t>
  </si>
  <si>
    <t>Ед. изм.</t>
  </si>
  <si>
    <t>Кол-во</t>
  </si>
  <si>
    <t>-</t>
  </si>
  <si>
    <t>ИТОГО</t>
  </si>
  <si>
    <t>Цена предложенная участником № 4, руб. ц4</t>
  </si>
  <si>
    <t>Нормативный метод 
Распоряжение 100р</t>
  </si>
  <si>
    <t>Анализ рынка (Средняя стоимость)</t>
  </si>
  <si>
    <t xml:space="preserve">ОБОСНОВАНИЕ НАЧАЛЬНОЙ (МАКСИМАЛЬНОЙ) ЦЕНЫ КОНТРАКТА (НМЦК) </t>
  </si>
  <si>
    <t>Заказчиком были направлены 5 запросов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«Интернет»), в т.ч. размещенная в Электронном магазине Санкт-Петербурга.
Ответы на запросы получены от 3-х поставщиков (подрядчиков, исполнителей), а так 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«Интернет»).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</si>
  <si>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Анализ рынка (Минимальное ценовое предложение)</t>
  </si>
  <si>
    <t>Наименование товара</t>
  </si>
  <si>
    <t>Работник контрактной службы</t>
  </si>
  <si>
    <t>(подпись/расшифровка подписи)</t>
  </si>
  <si>
    <t>Государственное бюджетное общеобразовательное учреждение лицей № 470 Калининского района Санкт-Петербурга</t>
  </si>
  <si>
    <t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</si>
  <si>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шт.</t>
  </si>
  <si>
    <t>28.93.17.113-004</t>
  </si>
  <si>
    <t>Машина тестомесильная тип 3</t>
  </si>
  <si>
    <t xml:space="preserve">  Экономист                                /Д.С. Крючкова/</t>
  </si>
  <si>
    <t>ОКПД2/КТРУ/ККН</t>
  </si>
  <si>
    <r>
      <t>Цена предложенная участником № 1, руб. ц</t>
    </r>
    <r>
      <rPr>
        <b/>
        <sz val="9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</si>
  <si>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9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</si>
  <si>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9"/>
        <rFont val="Calibri"/>
        <family val="2"/>
        <charset val="204"/>
      </rPr>
      <t>₃</t>
    </r>
  </si>
  <si>
    <r>
      <t>Цена предложенная участником № 5, руб. ц</t>
    </r>
    <r>
      <rPr>
        <b/>
        <vertAlign val="subscript"/>
        <sz val="9"/>
        <rFont val="Times New Roman"/>
        <family val="1"/>
        <charset val="204"/>
      </rPr>
      <t>4</t>
    </r>
  </si>
  <si>
    <t>Приобретение оборудования для пищеблоков, столовых и буфетов в ГБОУ лицей №470 Калининского района Санкт-Петербурга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</si>
  <si>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нормативный</t>
    </r>
  </si>
  <si>
    <r>
      <t xml:space="preserve">Закупка проводится способом у Единственного поставщика (исполнителя, подрядчика), цена контракта по наименьшему ценовому предложению составляет: </t>
    </r>
    <r>
      <rPr>
        <b/>
        <sz val="10"/>
        <color theme="1"/>
        <rFont val="Times New Roman"/>
        <family val="1"/>
        <charset val="204"/>
      </rPr>
      <t>157 887 руб. 33 коп. (Сто пятьдесят семь тысяч восемьсот восемьдесят семь рублей 33 копейки).</t>
    </r>
  </si>
  <si>
    <t>Дата подготовки обоснования НМЦК:                                                   03.06.2026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</si>
</sst>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#,##0.00;[Red]#,##0.00"/>
    <numFmt numFmtId="165" formatCode="#,##0;[Red]#,##0"/>
    <numFmt numFmtId="166" formatCode="_-* #,##0.00_р_._-;\-* #,##0.00_р_._-;_-* \-??_р_._-;_-@_-"/>
  </numFmts>
  <fonts count="2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1"/>
    </font>
    <font>
      <sz val="10"/>
      <name val="Arial Cyr"/>
    </font>
    <font>
      <sz val="11"/>
      <color indexed="8"/>
      <name val="Calibri"/>
      <family val="2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9"/>
      <name val="Calibri"/>
      <family val="2"/>
      <charset val="204"/>
    </font>
    <font>
      <b/>
      <vertAlign val="subscript"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/>
    <xf numFmtId="0" fontId="17" fillId="0" borderId="0"/>
    <xf numFmtId="0" fontId="18" fillId="0" borderId="0"/>
    <xf numFmtId="0" fontId="18" fillId="0" borderId="0"/>
    <xf numFmtId="166" fontId="16" fillId="0" borderId="0" applyFill="0" applyBorder="0" applyAlignment="0" applyProtection="0"/>
  </cellStyleXfs>
  <cellXfs count="83">
    <xf numFmtId="0" fontId="0" fillId="0" borderId="0" xfId="0"/>
    <xf numFmtId="0" fontId="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9" fillId="0" borderId="2" xfId="0" applyFont="1" applyBorder="1"/>
    <xf numFmtId="0" fontId="13" fillId="0" borderId="0" xfId="0" applyFont="1"/>
    <xf numFmtId="165" fontId="2" fillId="0" borderId="0" xfId="0" applyNumberFormat="1" applyFont="1" applyAlignment="1">
      <alignment horizont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2" xfId="0" applyBorder="1"/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Border="1"/>
    <xf numFmtId="2" fontId="0" fillId="0" borderId="0" xfId="0" applyNumberFormat="1"/>
    <xf numFmtId="2" fontId="13" fillId="0" borderId="0" xfId="0" applyNumberFormat="1" applyFont="1"/>
    <xf numFmtId="2" fontId="2" fillId="0" borderId="0" xfId="0" applyNumberFormat="1" applyFont="1"/>
    <xf numFmtId="2" fontId="0" fillId="0" borderId="0" xfId="0" applyNumberFormat="1" applyFont="1"/>
    <xf numFmtId="0" fontId="0" fillId="0" borderId="0" xfId="0" applyFont="1"/>
    <xf numFmtId="0" fontId="13" fillId="0" borderId="0" xfId="0" applyFont="1" applyFill="1"/>
    <xf numFmtId="0" fontId="0" fillId="0" borderId="0" xfId="0" applyFill="1"/>
    <xf numFmtId="0" fontId="12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/>
    </xf>
    <xf numFmtId="0" fontId="10" fillId="0" borderId="0" xfId="0" applyFont="1"/>
    <xf numFmtId="0" fontId="14" fillId="0" borderId="2" xfId="0" applyFont="1" applyBorder="1"/>
    <xf numFmtId="0" fontId="15" fillId="2" borderId="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9" fillId="0" borderId="5" xfId="0" applyFont="1" applyBorder="1" applyAlignment="1"/>
    <xf numFmtId="0" fontId="21" fillId="0" borderId="5" xfId="0" applyFont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 shrinkToFit="1"/>
    </xf>
    <xf numFmtId="0" fontId="20" fillId="0" borderId="1" xfId="0" applyFont="1" applyBorder="1" applyAlignment="1">
      <alignment horizontal="center" vertical="center" wrapText="1" shrinkToFit="1"/>
    </xf>
    <xf numFmtId="0" fontId="22" fillId="0" borderId="1" xfId="0" applyFont="1" applyFill="1" applyBorder="1" applyAlignment="1">
      <alignment horizontal="center" vertical="center" wrapText="1" shrinkToFit="1"/>
    </xf>
    <xf numFmtId="0" fontId="22" fillId="0" borderId="1" xfId="0" applyFont="1" applyBorder="1" applyAlignment="1">
      <alignment horizontal="center" vertical="center" wrapText="1" shrinkToFit="1"/>
    </xf>
    <xf numFmtId="0" fontId="22" fillId="0" borderId="1" xfId="0" applyFont="1" applyBorder="1" applyAlignment="1">
      <alignment horizontal="center" vertical="top" wrapText="1"/>
    </xf>
    <xf numFmtId="9" fontId="22" fillId="0" borderId="1" xfId="1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15" fillId="0" borderId="8" xfId="0" applyFont="1" applyFill="1" applyBorder="1" applyAlignment="1">
      <alignment horizontal="center" vertical="center" wrapText="1"/>
    </xf>
    <xf numFmtId="43" fontId="26" fillId="0" borderId="1" xfId="2" applyFont="1" applyBorder="1" applyAlignment="1">
      <alignment horizontal="center" vertical="center" wrapText="1" shrinkToFit="1"/>
    </xf>
    <xf numFmtId="4" fontId="25" fillId="0" borderId="1" xfId="0" applyNumberFormat="1" applyFont="1" applyBorder="1" applyAlignment="1">
      <alignment horizontal="center" vertical="center" wrapText="1" shrinkToFit="1"/>
    </xf>
    <xf numFmtId="4" fontId="25" fillId="0" borderId="1" xfId="0" applyNumberFormat="1" applyFont="1" applyBorder="1" applyAlignment="1">
      <alignment horizontal="center" vertical="center" wrapText="1"/>
    </xf>
    <xf numFmtId="9" fontId="25" fillId="0" borderId="1" xfId="1" applyNumberFormat="1" applyFont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 shrinkToFit="1"/>
    </xf>
    <xf numFmtId="4" fontId="26" fillId="0" borderId="1" xfId="2" applyNumberFormat="1" applyFont="1" applyBorder="1" applyAlignment="1">
      <alignment horizontal="center" vertical="center" wrapText="1" shrinkToFit="1"/>
    </xf>
    <xf numFmtId="0" fontId="25" fillId="0" borderId="3" xfId="0" applyFont="1" applyBorder="1" applyAlignment="1">
      <alignment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4" fontId="26" fillId="0" borderId="3" xfId="2" applyNumberFormat="1" applyFont="1" applyBorder="1" applyAlignment="1">
      <alignment horizontal="center" vertical="center" wrapText="1" shrinkToFit="1"/>
    </xf>
    <xf numFmtId="43" fontId="26" fillId="0" borderId="3" xfId="2" applyFont="1" applyBorder="1" applyAlignment="1">
      <alignment horizontal="center" vertical="center" wrapText="1" shrinkToFit="1"/>
    </xf>
    <xf numFmtId="4" fontId="26" fillId="0" borderId="1" xfId="0" applyNumberFormat="1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top"/>
    </xf>
    <xf numFmtId="0" fontId="20" fillId="0" borderId="3" xfId="0" applyFont="1" applyFill="1" applyBorder="1" applyAlignment="1">
      <alignment horizontal="center" vertical="top"/>
    </xf>
    <xf numFmtId="0" fontId="20" fillId="0" borderId="3" xfId="0" applyFont="1" applyBorder="1" applyAlignment="1">
      <alignment horizontal="left" vertical="top" wrapText="1"/>
    </xf>
    <xf numFmtId="0" fontId="20" fillId="0" borderId="1" xfId="0" applyFont="1" applyFill="1" applyBorder="1" applyAlignment="1">
      <alignment horizontal="center" vertical="top" wrapText="1"/>
    </xf>
    <xf numFmtId="164" fontId="20" fillId="0" borderId="1" xfId="0" applyNumberFormat="1" applyFont="1" applyFill="1" applyBorder="1" applyAlignment="1">
      <alignment vertical="top"/>
    </xf>
    <xf numFmtId="164" fontId="20" fillId="2" borderId="1" xfId="0" applyNumberFormat="1" applyFont="1" applyFill="1" applyBorder="1" applyAlignment="1">
      <alignment vertical="top"/>
    </xf>
    <xf numFmtId="9" fontId="20" fillId="0" borderId="1" xfId="1" applyNumberFormat="1" applyFont="1" applyFill="1" applyBorder="1" applyAlignment="1">
      <alignment vertical="top"/>
    </xf>
    <xf numFmtId="164" fontId="20" fillId="0" borderId="1" xfId="0" applyNumberFormat="1" applyFont="1" applyFill="1" applyBorder="1" applyAlignment="1">
      <alignment horizontal="center" vertical="top"/>
    </xf>
    <xf numFmtId="164" fontId="20" fillId="0" borderId="1" xfId="0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9">
    <cellStyle name="Обычный" xfId="0" builtinId="0"/>
    <cellStyle name="Обычный 2" xfId="5"/>
    <cellStyle name="Обычный 3" xfId="6"/>
    <cellStyle name="Обычный 4" xfId="7"/>
    <cellStyle name="Обычный 5" xfId="4"/>
    <cellStyle name="Процентный" xfId="1" builtinId="5"/>
    <cellStyle name="Финансовый" xfId="2" builtinId="3"/>
    <cellStyle name="Финансовый 2" xfId="3"/>
    <cellStyle name="Финансовый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49743</xdr:colOff>
      <xdr:row>9</xdr:row>
      <xdr:rowOff>519642</xdr:rowOff>
    </xdr:from>
    <xdr:to>
      <xdr:col>12</xdr:col>
      <xdr:colOff>524935</xdr:colOff>
      <xdr:row>9</xdr:row>
      <xdr:rowOff>711200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4343" y="2390775"/>
          <a:ext cx="475192" cy="1915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39157</xdr:colOff>
      <xdr:row>9</xdr:row>
      <xdr:rowOff>478367</xdr:rowOff>
    </xdr:from>
    <xdr:to>
      <xdr:col>11</xdr:col>
      <xdr:colOff>1032934</xdr:colOff>
      <xdr:row>9</xdr:row>
      <xdr:rowOff>762000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7690" y="2349500"/>
          <a:ext cx="993777" cy="2836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view="pageBreakPreview" zoomScaleNormal="90" zoomScaleSheetLayoutView="100" workbookViewId="0">
      <selection activeCell="P10" sqref="P10"/>
    </sheetView>
  </sheetViews>
  <sheetFormatPr defaultRowHeight="15"/>
  <cols>
    <col min="1" max="1" width="5.7109375" customWidth="1"/>
    <col min="2" max="2" width="23.140625" customWidth="1"/>
    <col min="3" max="3" width="32.7109375" customWidth="1"/>
    <col min="4" max="4" width="9.140625" customWidth="1"/>
    <col min="5" max="5" width="6" customWidth="1"/>
    <col min="6" max="6" width="10.42578125" customWidth="1"/>
    <col min="7" max="7" width="11" customWidth="1"/>
    <col min="8" max="8" width="10.42578125" customWidth="1"/>
    <col min="9" max="9" width="9.5703125" customWidth="1"/>
    <col min="10" max="10" width="8.42578125" customWidth="1"/>
    <col min="11" max="11" width="16.5703125" customWidth="1"/>
    <col min="12" max="12" width="16.42578125" customWidth="1"/>
    <col min="13" max="13" width="8.5703125" customWidth="1"/>
    <col min="14" max="14" width="10.140625" customWidth="1"/>
    <col min="15" max="15" width="11.7109375" style="22" customWidth="1"/>
    <col min="16" max="16" width="12.7109375" style="22" customWidth="1"/>
    <col min="17" max="17" width="9.28515625" style="16" bestFit="1" customWidth="1"/>
    <col min="18" max="19" width="8.85546875" style="16"/>
  </cols>
  <sheetData>
    <row r="1" spans="1:19" s="7" customFormat="1" ht="11.25">
      <c r="F1" s="9"/>
      <c r="G1" s="9"/>
      <c r="O1" s="21"/>
      <c r="P1" s="21"/>
      <c r="Q1" s="17"/>
      <c r="R1" s="17"/>
      <c r="S1" s="17"/>
    </row>
    <row r="2" spans="1:19">
      <c r="A2" s="66" t="s">
        <v>15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9" s="7" customFormat="1" ht="11.25">
      <c r="F3" s="10"/>
      <c r="G3" s="10"/>
      <c r="H3" s="10"/>
      <c r="I3" s="10"/>
      <c r="J3" s="10"/>
      <c r="K3" s="10"/>
      <c r="L3" s="10"/>
      <c r="M3" s="10"/>
      <c r="N3" s="10"/>
      <c r="O3" s="23"/>
      <c r="P3" s="21"/>
      <c r="Q3" s="17"/>
      <c r="R3" s="17"/>
      <c r="S3" s="17"/>
    </row>
    <row r="4" spans="1:19" ht="15.75">
      <c r="A4" s="67" t="s">
        <v>32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9" s="7" customFormat="1" ht="11.25">
      <c r="A5" s="69" t="s">
        <v>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21"/>
      <c r="Q5" s="17"/>
      <c r="R5" s="17"/>
      <c r="S5" s="17"/>
    </row>
    <row r="6" spans="1:19" s="7" customFormat="1" ht="12.75">
      <c r="A6" s="81" t="s">
        <v>21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17"/>
      <c r="R6" s="17"/>
      <c r="S6" s="17"/>
    </row>
    <row r="7" spans="1:19" s="7" customFormat="1" ht="24.75" customHeight="1">
      <c r="A7" s="70" t="s">
        <v>33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21"/>
      <c r="Q7" s="17"/>
      <c r="R7" s="17"/>
      <c r="S7" s="17"/>
    </row>
    <row r="8" spans="1:19" s="7" customFormat="1">
      <c r="A8" s="11"/>
      <c r="B8" s="11"/>
      <c r="C8" s="11"/>
      <c r="D8" s="11"/>
      <c r="E8" s="11"/>
      <c r="F8" s="12"/>
      <c r="G8" s="12"/>
      <c r="H8" s="12"/>
      <c r="I8" s="12"/>
      <c r="J8" s="12"/>
      <c r="K8" s="12"/>
      <c r="L8" s="12"/>
      <c r="M8" s="12"/>
      <c r="N8" s="11"/>
      <c r="O8" s="24"/>
      <c r="P8" s="21"/>
      <c r="Q8" s="17"/>
      <c r="R8" s="17"/>
      <c r="S8" s="17"/>
    </row>
    <row r="9" spans="1:19" ht="15.75">
      <c r="A9" s="30"/>
      <c r="B9" s="30"/>
      <c r="C9" s="30"/>
      <c r="D9" s="30"/>
      <c r="E9" s="30"/>
      <c r="F9" s="71" t="s">
        <v>5</v>
      </c>
      <c r="G9" s="72"/>
      <c r="H9" s="72"/>
      <c r="I9" s="72"/>
      <c r="J9" s="72"/>
      <c r="K9" s="72"/>
      <c r="L9" s="72"/>
      <c r="M9" s="73"/>
      <c r="N9" s="31"/>
      <c r="O9" s="74" t="s">
        <v>7</v>
      </c>
      <c r="P9" s="74"/>
    </row>
    <row r="10" spans="1:19" s="2" customFormat="1" ht="73.5">
      <c r="A10" s="32" t="s">
        <v>4</v>
      </c>
      <c r="B10" s="33" t="s">
        <v>27</v>
      </c>
      <c r="C10" s="34" t="s">
        <v>18</v>
      </c>
      <c r="D10" s="35" t="s">
        <v>8</v>
      </c>
      <c r="E10" s="35" t="s">
        <v>9</v>
      </c>
      <c r="F10" s="36" t="s">
        <v>28</v>
      </c>
      <c r="G10" s="37" t="s">
        <v>29</v>
      </c>
      <c r="H10" s="37" t="s">
        <v>30</v>
      </c>
      <c r="I10" s="37" t="s">
        <v>12</v>
      </c>
      <c r="J10" s="37" t="s">
        <v>31</v>
      </c>
      <c r="K10" s="37" t="s">
        <v>6</v>
      </c>
      <c r="L10" s="38" t="s">
        <v>3</v>
      </c>
      <c r="M10" s="39" t="s">
        <v>2</v>
      </c>
      <c r="N10" s="37" t="s">
        <v>13</v>
      </c>
      <c r="O10" s="36" t="s">
        <v>14</v>
      </c>
      <c r="P10" s="36" t="s">
        <v>17</v>
      </c>
      <c r="Q10" s="18"/>
      <c r="R10" s="18"/>
      <c r="S10" s="18"/>
    </row>
    <row r="11" spans="1:19" s="20" customFormat="1" hidden="1">
      <c r="A11" s="40"/>
      <c r="B11" s="41"/>
      <c r="C11" s="42"/>
      <c r="D11" s="43"/>
      <c r="E11" s="28"/>
      <c r="F11" s="44"/>
      <c r="G11" s="44"/>
      <c r="H11" s="44"/>
      <c r="I11" s="44"/>
      <c r="J11" s="44"/>
      <c r="K11" s="45" t="e">
        <f>AVERAGE(F11:J11)</f>
        <v>#DIV/0!</v>
      </c>
      <c r="L11" s="46" t="e">
        <f>STDEV(F11:J11)</f>
        <v>#DIV/0!</v>
      </c>
      <c r="M11" s="47" t="e">
        <f>L11/K11</f>
        <v>#DIV/0!</v>
      </c>
      <c r="N11" s="45" t="s">
        <v>10</v>
      </c>
      <c r="O11" s="48" t="e">
        <f t="shared" ref="O11:O17" si="0">K11*E11</f>
        <v>#DIV/0!</v>
      </c>
      <c r="P11" s="48">
        <f t="shared" ref="P11:P17" si="1">F11*E11</f>
        <v>0</v>
      </c>
      <c r="Q11" s="19"/>
      <c r="R11" s="19"/>
      <c r="S11" s="19"/>
    </row>
    <row r="12" spans="1:19" s="20" customFormat="1">
      <c r="A12" s="40">
        <v>1</v>
      </c>
      <c r="B12" s="41" t="s">
        <v>24</v>
      </c>
      <c r="C12" s="42" t="s">
        <v>25</v>
      </c>
      <c r="D12" s="43" t="s">
        <v>23</v>
      </c>
      <c r="E12" s="28">
        <v>1</v>
      </c>
      <c r="F12" s="49">
        <v>157887.32999999999</v>
      </c>
      <c r="G12" s="49"/>
      <c r="H12" s="49"/>
      <c r="I12" s="44"/>
      <c r="J12" s="44"/>
      <c r="K12" s="45">
        <f t="shared" ref="K12" si="2">AVERAGE(F12:J12)</f>
        <v>157887.32999999999</v>
      </c>
      <c r="L12" s="46" t="e">
        <f t="shared" ref="L12" si="3">STDEV(F12:J12)</f>
        <v>#DIV/0!</v>
      </c>
      <c r="M12" s="47" t="e">
        <f t="shared" ref="M12" si="4">L12/K12</f>
        <v>#DIV/0!</v>
      </c>
      <c r="N12" s="45">
        <v>157887.32999999999</v>
      </c>
      <c r="O12" s="48">
        <f t="shared" si="0"/>
        <v>157887.32999999999</v>
      </c>
      <c r="P12" s="48">
        <f t="shared" si="1"/>
        <v>157887.32999999999</v>
      </c>
      <c r="Q12" s="19"/>
      <c r="R12" s="19"/>
      <c r="S12" s="19"/>
    </row>
    <row r="13" spans="1:19" s="20" customFormat="1" hidden="1">
      <c r="A13" s="40"/>
      <c r="B13" s="41"/>
      <c r="C13" s="42"/>
      <c r="D13" s="43"/>
      <c r="E13" s="28"/>
      <c r="F13" s="49"/>
      <c r="G13" s="49"/>
      <c r="H13" s="49"/>
      <c r="I13" s="44"/>
      <c r="J13" s="44"/>
      <c r="K13" s="45" t="e">
        <f t="shared" ref="K13:K17" si="5">AVERAGE(F13:J13)</f>
        <v>#DIV/0!</v>
      </c>
      <c r="L13" s="46" t="e">
        <f t="shared" ref="L13:L17" si="6">STDEV(F13:J13)</f>
        <v>#DIV/0!</v>
      </c>
      <c r="M13" s="47" t="e">
        <f t="shared" ref="M13:M17" si="7">L13/K13</f>
        <v>#DIV/0!</v>
      </c>
      <c r="N13" s="45" t="s">
        <v>10</v>
      </c>
      <c r="O13" s="48" t="e">
        <f t="shared" si="0"/>
        <v>#DIV/0!</v>
      </c>
      <c r="P13" s="48">
        <f t="shared" si="1"/>
        <v>0</v>
      </c>
      <c r="Q13" s="19"/>
      <c r="R13" s="19"/>
      <c r="S13" s="19"/>
    </row>
    <row r="14" spans="1:19" s="20" customFormat="1" hidden="1">
      <c r="A14" s="40"/>
      <c r="B14" s="41"/>
      <c r="C14" s="50"/>
      <c r="D14" s="43"/>
      <c r="E14" s="28"/>
      <c r="F14" s="49"/>
      <c r="G14" s="49"/>
      <c r="H14" s="49"/>
      <c r="I14" s="44"/>
      <c r="J14" s="44"/>
      <c r="K14" s="45" t="e">
        <f t="shared" si="5"/>
        <v>#DIV/0!</v>
      </c>
      <c r="L14" s="46" t="e">
        <f t="shared" si="6"/>
        <v>#DIV/0!</v>
      </c>
      <c r="M14" s="47" t="e">
        <f t="shared" si="7"/>
        <v>#DIV/0!</v>
      </c>
      <c r="N14" s="45" t="s">
        <v>10</v>
      </c>
      <c r="O14" s="48" t="e">
        <f t="shared" si="0"/>
        <v>#DIV/0!</v>
      </c>
      <c r="P14" s="48">
        <f t="shared" si="1"/>
        <v>0</v>
      </c>
      <c r="Q14" s="19"/>
      <c r="R14" s="19"/>
      <c r="S14" s="19"/>
    </row>
    <row r="15" spans="1:19" s="20" customFormat="1" hidden="1">
      <c r="A15" s="40"/>
      <c r="B15" s="41"/>
      <c r="C15" s="50"/>
      <c r="D15" s="43"/>
      <c r="E15" s="28"/>
      <c r="F15" s="51"/>
      <c r="G15" s="51"/>
      <c r="H15" s="51"/>
      <c r="I15" s="44"/>
      <c r="J15" s="44"/>
      <c r="K15" s="45" t="e">
        <f t="shared" si="5"/>
        <v>#DIV/0!</v>
      </c>
      <c r="L15" s="46" t="e">
        <f t="shared" si="6"/>
        <v>#DIV/0!</v>
      </c>
      <c r="M15" s="47" t="e">
        <f t="shared" si="7"/>
        <v>#DIV/0!</v>
      </c>
      <c r="N15" s="45" t="s">
        <v>10</v>
      </c>
      <c r="O15" s="48" t="e">
        <f t="shared" si="0"/>
        <v>#DIV/0!</v>
      </c>
      <c r="P15" s="48">
        <f t="shared" si="1"/>
        <v>0</v>
      </c>
      <c r="Q15" s="19"/>
      <c r="R15" s="19"/>
      <c r="S15" s="19"/>
    </row>
    <row r="16" spans="1:19" s="20" customFormat="1" hidden="1">
      <c r="A16" s="40">
        <v>5</v>
      </c>
      <c r="B16" s="41"/>
      <c r="C16" s="50"/>
      <c r="D16" s="43"/>
      <c r="E16" s="29"/>
      <c r="F16" s="52"/>
      <c r="G16" s="52"/>
      <c r="H16" s="52"/>
      <c r="I16" s="53"/>
      <c r="J16" s="44"/>
      <c r="K16" s="45" t="e">
        <f t="shared" si="5"/>
        <v>#DIV/0!</v>
      </c>
      <c r="L16" s="46" t="e">
        <f t="shared" si="6"/>
        <v>#DIV/0!</v>
      </c>
      <c r="M16" s="47" t="e">
        <f t="shared" si="7"/>
        <v>#DIV/0!</v>
      </c>
      <c r="N16" s="45" t="s">
        <v>10</v>
      </c>
      <c r="O16" s="48" t="e">
        <f t="shared" si="0"/>
        <v>#DIV/0!</v>
      </c>
      <c r="P16" s="48">
        <f t="shared" si="1"/>
        <v>0</v>
      </c>
      <c r="Q16" s="19"/>
      <c r="R16" s="19"/>
      <c r="S16" s="19"/>
    </row>
    <row r="17" spans="1:19" s="20" customFormat="1" hidden="1">
      <c r="A17" s="40">
        <v>6</v>
      </c>
      <c r="B17" s="41"/>
      <c r="C17" s="50"/>
      <c r="D17" s="43"/>
      <c r="E17" s="28"/>
      <c r="F17" s="54"/>
      <c r="G17" s="54"/>
      <c r="H17" s="54"/>
      <c r="I17" s="44"/>
      <c r="J17" s="44"/>
      <c r="K17" s="45" t="e">
        <f t="shared" si="5"/>
        <v>#DIV/0!</v>
      </c>
      <c r="L17" s="46" t="e">
        <f t="shared" si="6"/>
        <v>#DIV/0!</v>
      </c>
      <c r="M17" s="47" t="e">
        <f t="shared" si="7"/>
        <v>#DIV/0!</v>
      </c>
      <c r="N17" s="45" t="s">
        <v>10</v>
      </c>
      <c r="O17" s="48" t="e">
        <f t="shared" si="0"/>
        <v>#DIV/0!</v>
      </c>
      <c r="P17" s="48">
        <f t="shared" si="1"/>
        <v>0</v>
      </c>
      <c r="Q17" s="19"/>
      <c r="R17" s="19"/>
      <c r="S17" s="19"/>
    </row>
    <row r="18" spans="1:19" s="2" customFormat="1">
      <c r="A18" s="55"/>
      <c r="B18" s="56" t="s">
        <v>11</v>
      </c>
      <c r="C18" s="57"/>
      <c r="D18" s="58"/>
      <c r="E18" s="58"/>
      <c r="F18" s="59"/>
      <c r="G18" s="60"/>
      <c r="H18" s="59"/>
      <c r="I18" s="59"/>
      <c r="J18" s="59"/>
      <c r="K18" s="59"/>
      <c r="L18" s="59"/>
      <c r="M18" s="61"/>
      <c r="N18" s="62"/>
      <c r="O18" s="63">
        <f>SUM(O12)</f>
        <v>157887.32999999999</v>
      </c>
      <c r="P18" s="63">
        <f>SUM(P12:P17)</f>
        <v>157887.32999999999</v>
      </c>
      <c r="Q18" s="18"/>
      <c r="R18" s="18"/>
      <c r="S18" s="18"/>
    </row>
    <row r="19" spans="1:19" ht="15.75">
      <c r="A19" s="3"/>
      <c r="B19" s="3"/>
      <c r="C19" s="3"/>
      <c r="D19" s="3"/>
      <c r="E19" s="3"/>
      <c r="F19" s="4"/>
      <c r="G19" s="4"/>
      <c r="H19" s="4"/>
      <c r="I19" s="4"/>
      <c r="J19" s="4"/>
      <c r="K19" s="4"/>
      <c r="L19" s="4"/>
      <c r="M19" s="5"/>
      <c r="N19" s="8"/>
      <c r="O19" s="25"/>
    </row>
    <row r="20" spans="1:19" s="7" customFormat="1" ht="15" customHeight="1">
      <c r="A20" s="79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17"/>
      <c r="R20" s="17"/>
      <c r="S20" s="17"/>
    </row>
    <row r="21" spans="1:19" s="7" customFormat="1" ht="56.25" customHeight="1">
      <c r="A21" s="75" t="s">
        <v>16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17"/>
      <c r="R21" s="17"/>
      <c r="S21" s="17"/>
    </row>
    <row r="22" spans="1:19" ht="39.75" customHeight="1">
      <c r="A22" s="76" t="s">
        <v>22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</row>
    <row r="23" spans="1:19" ht="28.5" customHeight="1">
      <c r="A23" s="75" t="s">
        <v>34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</row>
    <row r="24" spans="1:19" ht="15.6" customHeight="1">
      <c r="A24" s="65" t="s">
        <v>35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</row>
    <row r="25" spans="1:19" ht="15.75">
      <c r="D25" s="13"/>
      <c r="E25" s="13"/>
      <c r="F25" s="14"/>
      <c r="G25" s="14"/>
      <c r="H25" s="6"/>
      <c r="I25" s="15"/>
      <c r="J25" s="15"/>
    </row>
    <row r="26" spans="1:19" s="26" customFormat="1">
      <c r="B26" s="77" t="s">
        <v>19</v>
      </c>
      <c r="C26" s="77"/>
      <c r="H26" s="78" t="s">
        <v>26</v>
      </c>
      <c r="I26" s="78"/>
      <c r="J26" s="78"/>
      <c r="K26" s="78"/>
    </row>
    <row r="27" spans="1:19" s="26" customFormat="1">
      <c r="H27" s="64" t="s">
        <v>1</v>
      </c>
      <c r="I27" s="64"/>
      <c r="J27" s="27" t="s">
        <v>20</v>
      </c>
      <c r="K27" s="27"/>
    </row>
    <row r="28" spans="1:19">
      <c r="F28" s="1"/>
      <c r="G28" s="1"/>
    </row>
    <row r="41" spans="15:19" s="7" customFormat="1" ht="11.25">
      <c r="O41" s="21"/>
      <c r="P41" s="21"/>
      <c r="Q41" s="17"/>
      <c r="R41" s="17"/>
      <c r="S41" s="17"/>
    </row>
  </sheetData>
  <protectedRanges>
    <protectedRange sqref="E11:E17" name="Диапазон1_2"/>
  </protectedRanges>
  <mergeCells count="15">
    <mergeCell ref="H27:I27"/>
    <mergeCell ref="A24:M24"/>
    <mergeCell ref="A2:O2"/>
    <mergeCell ref="A4:O4"/>
    <mergeCell ref="A5:O5"/>
    <mergeCell ref="A7:O7"/>
    <mergeCell ref="F9:M9"/>
    <mergeCell ref="O9:P9"/>
    <mergeCell ref="A21:P21"/>
    <mergeCell ref="A22:P22"/>
    <mergeCell ref="A23:P23"/>
    <mergeCell ref="B26:C26"/>
    <mergeCell ref="H26:K26"/>
    <mergeCell ref="A20:P20"/>
    <mergeCell ref="A6:P6"/>
  </mergeCells>
  <pageMargins left="0.11811023622047245" right="0.11811023622047245" top="0.37" bottom="0.35433070866141736" header="0.31496062992125984" footer="0.31496062992125984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Anna V. Shabanova</cp:lastModifiedBy>
  <cp:lastPrinted>2026-06-03T10:41:33Z</cp:lastPrinted>
  <dcterms:created xsi:type="dcterms:W3CDTF">2014-02-20T07:55:18Z</dcterms:created>
  <dcterms:modified xsi:type="dcterms:W3CDTF">2026-06-03T10:41:36Z</dcterms:modified>
</cp:coreProperties>
</file>