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Ira\Desktop\Работа. Платонова\60 ШКОЛА\2026\!60 310,340 СИЦ ГРАНТ школьникам (ТБШ)\11. Мебель\"/>
    </mc:Choice>
  </mc:AlternateContent>
  <xr:revisionPtr revIDLastSave="0" documentId="13_ncr:1_{E4085DD4-7EAC-4033-8D32-54F7625942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F16" i="1"/>
  <c r="E16" i="1"/>
  <c r="I14" i="1"/>
  <c r="O14" i="1" s="1"/>
  <c r="L14" i="1"/>
  <c r="M14" i="1"/>
  <c r="N14" i="1" s="1"/>
  <c r="L10" i="1" l="1"/>
  <c r="L11" i="1"/>
  <c r="L12" i="1"/>
  <c r="L13" i="1"/>
  <c r="L15" i="1"/>
  <c r="I10" i="1" l="1"/>
  <c r="O10" i="1" s="1"/>
  <c r="M10" i="1"/>
  <c r="N10" i="1" s="1"/>
  <c r="I11" i="1"/>
  <c r="O11" i="1" s="1"/>
  <c r="M11" i="1"/>
  <c r="N11" i="1" s="1"/>
  <c r="I12" i="1"/>
  <c r="O12" i="1" s="1"/>
  <c r="M12" i="1"/>
  <c r="N12" i="1" s="1"/>
  <c r="I13" i="1"/>
  <c r="O13" i="1" s="1"/>
  <c r="M13" i="1"/>
  <c r="N13" i="1" s="1"/>
  <c r="I15" i="1"/>
  <c r="O15" i="1" s="1"/>
  <c r="O17" i="1" l="1"/>
  <c r="M15" i="1"/>
  <c r="N15" i="1" s="1"/>
</calcChain>
</file>

<file path=xl/sharedStrings.xml><?xml version="1.0" encoding="utf-8"?>
<sst xmlns="http://schemas.openxmlformats.org/spreadsheetml/2006/main" count="34" uniqueCount="34">
  <si>
    <t>Определение и обоснование НМЦК методом сопоставимых рыночных цен (анализ рынка)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</si>
  <si>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</si>
  <si>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</si>
  <si>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</si>
  <si>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</si>
  <si>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</si>
  <si>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</si>
  <si>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</si>
  <si>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</si>
  <si>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</si>
  <si>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</si>
  <si>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</si>
  <si>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</si>
  <si>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</si>
  <si>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 xml:space="preserve">Начальная (максимальная) цена контракта </t>
  </si>
  <si>
    <t xml:space="preserve">           , тыс. руб. </t>
  </si>
  <si>
    <t>рублей</t>
  </si>
  <si>
    <t>Итого:</t>
  </si>
  <si>
    <t>Исполнитель:</t>
  </si>
  <si>
    <t>И.А. Платонова</t>
  </si>
  <si>
    <t>В результате проведенного расчета Н(М)ЦК, ЦКЕП Контракта составила:</t>
  </si>
  <si>
    <t>Наименование товара согласно ОКПД/КТРУ</t>
  </si>
  <si>
    <t>11=                         /10</t>
  </si>
  <si>
    <r>
      <rPr>
        <sz val="11"/>
        <rFont val="Times New Roman"/>
        <family val="1"/>
        <charset val="204"/>
      </rPr>
      <t>1.Начальная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
Получено 3 (три) ценовых предложений на запросы заказчика.</t>
    </r>
    <r>
      <rPr>
        <sz val="11"/>
        <color indexed="10"/>
        <rFont val="Times New Roman"/>
        <family val="1"/>
        <charset val="204"/>
      </rPr>
      <t xml:space="preserve">
</t>
    </r>
  </si>
  <si>
    <t xml:space="preserve"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2. Цена контракта формируется участником закупки на основании приведенного Заказчиком расчета начальной (максимальной) цены контракта с учетом расходов на доставку товара, осуществление погрузочно-разгрузочных работ по адресу, указанному Заказчиком в заказе, с учетом расходов на перевозку, страхование, уплату таможенных пошлин, налогов и других обязательных платежей.
3. Валюта, используемая при формировании начальной (максимальной) цены контракта, цены заявки на участие в электронном запросе котировок и расчетов с поставщиками, - рубль Российской Федерации.
В соответствии с частью 2 статьи 72 Бюджетного кодекса Российской Федерации государственные контракты заключаются и оплачиваются в пределах лимитов бюджетных обязательств, таким образом согласно Бюджетному кодексу Российской Федерации и Письму Минфина России от 8 сентября 2017 г. N 24-01-09/58179 "О рассмотрении обращения", итоговая НМЦК расчитана на основе предложения, содержащего минимальную цену товара.
</t>
  </si>
  <si>
    <t>n - кол-во значений, используемых в расчете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</si>
  <si>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</si>
  <si>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14=8*9/10</t>
  </si>
  <si>
    <t>Стол компьютерный</t>
  </si>
  <si>
    <t>Кресло офисное</t>
  </si>
  <si>
    <t>Стул ученический</t>
  </si>
  <si>
    <t>Стол ученический</t>
  </si>
  <si>
    <t>Шкаф архивный металлический</t>
  </si>
  <si>
    <t>Стол письменный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</si>
</sst>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7</xdr:row>
      <xdr:rowOff>352425</xdr:rowOff>
    </xdr:from>
    <xdr:to>
      <xdr:col>8</xdr:col>
      <xdr:colOff>742950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24675" y="3419475"/>
          <a:ext cx="628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</xdr:colOff>
      <xdr:row>7</xdr:row>
      <xdr:rowOff>118414</xdr:rowOff>
    </xdr:from>
    <xdr:to>
      <xdr:col>14</xdr:col>
      <xdr:colOff>1375172</xdr:colOff>
      <xdr:row>7</xdr:row>
      <xdr:rowOff>847726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742319" y="3339055"/>
          <a:ext cx="1337072" cy="729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7</xdr:row>
      <xdr:rowOff>514349</xdr:rowOff>
    </xdr:from>
    <xdr:to>
      <xdr:col>12</xdr:col>
      <xdr:colOff>1400175</xdr:colOff>
      <xdr:row>7</xdr:row>
      <xdr:rowOff>971550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581399"/>
          <a:ext cx="1371600" cy="457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771525</xdr:rowOff>
    </xdr:from>
    <xdr:to>
      <xdr:col>13</xdr:col>
      <xdr:colOff>819150</xdr:colOff>
      <xdr:row>7</xdr:row>
      <xdr:rowOff>771525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2686050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35718</xdr:colOff>
      <xdr:row>6</xdr:row>
      <xdr:rowOff>5952</xdr:rowOff>
    </xdr:from>
    <xdr:to>
      <xdr:col>14</xdr:col>
      <xdr:colOff>642937</xdr:colOff>
      <xdr:row>6</xdr:row>
      <xdr:rowOff>309562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739937" y="2881311"/>
          <a:ext cx="607219" cy="303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16</xdr:row>
      <xdr:rowOff>9525</xdr:rowOff>
    </xdr:from>
    <xdr:to>
      <xdr:col>13</xdr:col>
      <xdr:colOff>609600</xdr:colOff>
      <xdr:row>17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398318</xdr:colOff>
      <xdr:row>8</xdr:row>
      <xdr:rowOff>57150</xdr:rowOff>
    </xdr:from>
    <xdr:to>
      <xdr:col>11</xdr:col>
      <xdr:colOff>1143418</xdr:colOff>
      <xdr:row>8</xdr:row>
      <xdr:rowOff>514350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13A29F-96A6-45CF-B755-DD6638B8E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4300105"/>
          <a:ext cx="7451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topLeftCell="A6" zoomScale="110" zoomScaleNormal="110" workbookViewId="0">
      <selection activeCell="D14" sqref="D14"/>
    </sheetView>
  </sheetViews>
  <sheetFormatPr defaultRowHeight="15" x14ac:dyDescent="0.25"/>
  <cols>
    <col min="1" max="1" width="10.28515625" style="6" customWidth="1"/>
    <col min="2" max="3" width="19.140625" style="6" customWidth="1"/>
    <col min="4" max="4" width="15.7109375" style="6" customWidth="1"/>
    <col min="5" max="5" width="15" style="6" customWidth="1"/>
    <col min="6" max="6" width="14.85546875" style="6" customWidth="1"/>
    <col min="7" max="7" width="12" style="6" customWidth="1"/>
    <col min="8" max="8" width="9.85546875" style="6" bestFit="1" customWidth="1"/>
    <col min="9" max="9" width="18.140625" style="6" customWidth="1"/>
    <col min="10" max="10" width="14.85546875" style="6" customWidth="1"/>
    <col min="11" max="11" width="9.42578125" style="6" bestFit="1" customWidth="1"/>
    <col min="12" max="12" width="23.5703125" style="6" customWidth="1"/>
    <col min="13" max="13" width="22.140625" style="6" customWidth="1"/>
    <col min="14" max="14" width="16.5703125" style="6" customWidth="1"/>
    <col min="15" max="15" width="22.85546875" style="6" customWidth="1"/>
    <col min="16" max="16384" width="9.140625" style="6"/>
  </cols>
  <sheetData>
    <row r="1" spans="1:17" x14ac:dyDescent="0.25">
      <c r="M1" s="33"/>
      <c r="N1" s="33"/>
      <c r="O1" s="33"/>
    </row>
    <row r="2" spans="1:17" ht="41.25" customHeight="1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ht="69" customHeight="1" x14ac:dyDescent="0.25">
      <c r="A3" s="35" t="s">
        <v>23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1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</row>
    <row r="5" spans="1:17" ht="54.75" customHeigh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1:17" ht="27" customHeight="1" x14ac:dyDescent="0.25">
      <c r="A7" s="55" t="s">
        <v>1</v>
      </c>
      <c r="B7" s="47" t="s">
        <v>21</v>
      </c>
      <c r="C7" s="48"/>
      <c r="D7" s="42" t="s">
        <v>2</v>
      </c>
      <c r="E7" s="43"/>
      <c r="F7" s="43"/>
      <c r="G7" s="43"/>
      <c r="H7" s="43"/>
      <c r="I7" s="44"/>
      <c r="J7" s="45" t="s">
        <v>3</v>
      </c>
      <c r="K7" s="45" t="s">
        <v>25</v>
      </c>
      <c r="L7" s="41" t="s">
        <v>4</v>
      </c>
      <c r="M7" s="41"/>
      <c r="N7" s="41"/>
      <c r="O7" s="7" t="s">
        <v>15</v>
      </c>
    </row>
    <row r="8" spans="1:17" ht="80.25" customHeight="1" x14ac:dyDescent="0.25">
      <c r="A8" s="56"/>
      <c r="B8" s="49"/>
      <c r="C8" s="50"/>
      <c r="D8" s="8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3"/>
      <c r="J8" s="46"/>
      <c r="K8" s="46"/>
      <c r="L8" s="9" t="s">
        <v>10</v>
      </c>
      <c r="M8" s="10" t="s">
        <v>11</v>
      </c>
      <c r="N8" s="10" t="s">
        <v>26</v>
      </c>
      <c r="O8" s="11"/>
    </row>
    <row r="9" spans="1:17" ht="60" x14ac:dyDescent="0.25">
      <c r="A9" s="12">
        <v>1</v>
      </c>
      <c r="B9" s="51">
        <v>2</v>
      </c>
      <c r="C9" s="52"/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 t="s">
        <v>12</v>
      </c>
      <c r="J9" s="13">
        <v>9</v>
      </c>
      <c r="K9" s="13" t="s">
        <v>13</v>
      </c>
      <c r="L9" s="12" t="s">
        <v>22</v>
      </c>
      <c r="M9" s="12">
        <v>12</v>
      </c>
      <c r="N9" s="12">
        <v>13</v>
      </c>
      <c r="O9" s="13" t="s">
        <v>27</v>
      </c>
    </row>
    <row r="10" spans="1:17" x14ac:dyDescent="0.25">
      <c r="A10" s="25">
        <v>1</v>
      </c>
      <c r="B10" s="31" t="s">
        <v>29</v>
      </c>
      <c r="C10" s="32"/>
      <c r="D10" s="26">
        <v>12990</v>
      </c>
      <c r="E10" s="14">
        <v>13100</v>
      </c>
      <c r="F10" s="14">
        <v>13200</v>
      </c>
      <c r="G10" s="13"/>
      <c r="H10" s="13"/>
      <c r="I10" s="5">
        <f t="shared" ref="I10:I13" si="0">D10+E10+F10+G10+H10</f>
        <v>39290</v>
      </c>
      <c r="J10" s="15">
        <v>10</v>
      </c>
      <c r="K10" s="13">
        <v>3</v>
      </c>
      <c r="L10" s="16">
        <f t="shared" ref="L10:L15" si="1">AVERAGE( D10:H10)</f>
        <v>13096.666666666666</v>
      </c>
      <c r="M10" s="16">
        <f t="shared" ref="M10:M13" si="2">STDEV(D10:H10)</f>
        <v>105.03967504392486</v>
      </c>
      <c r="N10" s="17">
        <f t="shared" ref="N10:N13" si="3">M10/L10</f>
        <v>8.0203366029975715E-3</v>
      </c>
      <c r="O10" s="18">
        <f t="shared" ref="O10:O13" si="4">ROUND(I10*J10/K10/1,3)</f>
        <v>130966.667</v>
      </c>
    </row>
    <row r="11" spans="1:17" x14ac:dyDescent="0.25">
      <c r="A11" s="25">
        <v>2</v>
      </c>
      <c r="B11" s="31" t="s">
        <v>30</v>
      </c>
      <c r="C11" s="32"/>
      <c r="D11" s="26">
        <v>3675</v>
      </c>
      <c r="E11" s="14">
        <v>3750</v>
      </c>
      <c r="F11" s="14">
        <v>3800</v>
      </c>
      <c r="G11" s="13"/>
      <c r="H11" s="13"/>
      <c r="I11" s="5">
        <f t="shared" si="0"/>
        <v>11225</v>
      </c>
      <c r="J11" s="15">
        <v>14</v>
      </c>
      <c r="K11" s="13">
        <v>3</v>
      </c>
      <c r="L11" s="16">
        <f t="shared" si="1"/>
        <v>3741.6666666666665</v>
      </c>
      <c r="M11" s="16">
        <f t="shared" si="2"/>
        <v>62.915286960589583</v>
      </c>
      <c r="N11" s="17">
        <f t="shared" si="3"/>
        <v>1.6814776025101893E-2</v>
      </c>
      <c r="O11" s="18">
        <f t="shared" si="4"/>
        <v>52383.332999999999</v>
      </c>
    </row>
    <row r="12" spans="1:17" x14ac:dyDescent="0.25">
      <c r="A12" s="25">
        <v>3</v>
      </c>
      <c r="B12" s="31" t="s">
        <v>28</v>
      </c>
      <c r="C12" s="32"/>
      <c r="D12" s="26">
        <v>5700</v>
      </c>
      <c r="E12" s="14">
        <v>5750</v>
      </c>
      <c r="F12" s="14">
        <v>5800</v>
      </c>
      <c r="G12" s="13"/>
      <c r="H12" s="13"/>
      <c r="I12" s="5">
        <f t="shared" si="0"/>
        <v>17250</v>
      </c>
      <c r="J12" s="15">
        <v>14</v>
      </c>
      <c r="K12" s="13">
        <v>3</v>
      </c>
      <c r="L12" s="16">
        <f t="shared" si="1"/>
        <v>5750</v>
      </c>
      <c r="M12" s="16">
        <f t="shared" si="2"/>
        <v>50</v>
      </c>
      <c r="N12" s="17">
        <f t="shared" si="3"/>
        <v>8.6956521739130436E-3</v>
      </c>
      <c r="O12" s="18">
        <f t="shared" si="4"/>
        <v>80500</v>
      </c>
    </row>
    <row r="13" spans="1:17" x14ac:dyDescent="0.25">
      <c r="A13" s="25">
        <v>4</v>
      </c>
      <c r="B13" s="31" t="s">
        <v>31</v>
      </c>
      <c r="C13" s="32"/>
      <c r="D13" s="26">
        <v>7275</v>
      </c>
      <c r="E13" s="14">
        <v>7300</v>
      </c>
      <c r="F13" s="14">
        <v>7400</v>
      </c>
      <c r="G13" s="13"/>
      <c r="H13" s="13"/>
      <c r="I13" s="5">
        <f t="shared" si="0"/>
        <v>21975</v>
      </c>
      <c r="J13" s="15">
        <v>10</v>
      </c>
      <c r="K13" s="13">
        <v>3</v>
      </c>
      <c r="L13" s="16">
        <f t="shared" si="1"/>
        <v>7325</v>
      </c>
      <c r="M13" s="16">
        <f t="shared" si="2"/>
        <v>66.143782776614771</v>
      </c>
      <c r="N13" s="17">
        <f t="shared" si="3"/>
        <v>9.029867955851846E-3</v>
      </c>
      <c r="O13" s="18">
        <f t="shared" si="4"/>
        <v>73250</v>
      </c>
    </row>
    <row r="14" spans="1:17" x14ac:dyDescent="0.25">
      <c r="A14" s="30">
        <v>5</v>
      </c>
      <c r="B14" s="31" t="s">
        <v>32</v>
      </c>
      <c r="C14" s="32"/>
      <c r="D14" s="26">
        <v>23016</v>
      </c>
      <c r="E14" s="14">
        <v>23100</v>
      </c>
      <c r="F14" s="14">
        <v>23500</v>
      </c>
      <c r="G14" s="13"/>
      <c r="H14" s="13"/>
      <c r="I14" s="29">
        <f t="shared" ref="I14" si="5">D14+E14+F14+G14+H14</f>
        <v>69616</v>
      </c>
      <c r="J14" s="15">
        <v>1</v>
      </c>
      <c r="K14" s="13">
        <v>3</v>
      </c>
      <c r="L14" s="16">
        <f t="shared" ref="L14" si="6">AVERAGE( D14:H14)</f>
        <v>23205.333333333332</v>
      </c>
      <c r="M14" s="16">
        <f t="shared" ref="M14" si="7">STDEV(D14:H14)</f>
        <v>258.62198926876528</v>
      </c>
      <c r="N14" s="17">
        <f t="shared" ref="N14" si="8">M14/L14</f>
        <v>1.114493748285302E-2</v>
      </c>
      <c r="O14" s="18">
        <f t="shared" ref="O14" si="9">ROUND(I14*J14/K14/1,3)</f>
        <v>23205.332999999999</v>
      </c>
    </row>
    <row r="15" spans="1:17" ht="18" customHeight="1" thickBot="1" x14ac:dyDescent="0.3">
      <c r="A15" s="25">
        <v>6</v>
      </c>
      <c r="B15" s="53" t="s">
        <v>33</v>
      </c>
      <c r="C15" s="54"/>
      <c r="D15" s="26">
        <v>29000</v>
      </c>
      <c r="E15" s="14">
        <v>29500</v>
      </c>
      <c r="F15" s="14">
        <v>29900</v>
      </c>
      <c r="G15" s="13"/>
      <c r="H15" s="13"/>
      <c r="I15" s="5">
        <f>D15+E15+F15+G15+H15</f>
        <v>88400</v>
      </c>
      <c r="J15" s="15">
        <v>1</v>
      </c>
      <c r="K15" s="13">
        <v>3</v>
      </c>
      <c r="L15" s="16">
        <f t="shared" si="1"/>
        <v>29466.666666666668</v>
      </c>
      <c r="M15" s="16">
        <f t="shared" ref="M15" si="10">STDEV(D15:H15)</f>
        <v>450.92497528228944</v>
      </c>
      <c r="N15" s="17">
        <f>M15/L15</f>
        <v>1.5302883776548284E-2</v>
      </c>
      <c r="O15" s="18">
        <f>ROUND(I15*J15/K15/1,3)</f>
        <v>29466.667000000001</v>
      </c>
    </row>
    <row r="16" spans="1:17" x14ac:dyDescent="0.25">
      <c r="A16" s="58" t="s">
        <v>17</v>
      </c>
      <c r="B16" s="59"/>
      <c r="C16" s="60"/>
      <c r="D16" s="26">
        <f>D10*J10+D11*J11+D12*J12+D13*J13+D14*J14++D15*J15</f>
        <v>385916</v>
      </c>
      <c r="E16" s="26">
        <f>E10*J10+E11*J11+E12*J12+E13*J13+E14*J14++E15*J15</f>
        <v>389600</v>
      </c>
      <c r="F16" s="26">
        <f>F10*J10+F11*J11+F12*J12+F13*J13+F14*J14++F15*J15</f>
        <v>393800</v>
      </c>
      <c r="G16" s="14"/>
      <c r="H16" s="14"/>
      <c r="I16" s="5"/>
      <c r="J16" s="15"/>
      <c r="K16" s="13"/>
      <c r="L16" s="16"/>
      <c r="M16" s="16"/>
      <c r="N16" s="17"/>
      <c r="O16" s="18"/>
    </row>
    <row r="17" spans="1:17" x14ac:dyDescent="0.25">
      <c r="A17" s="38" t="s">
        <v>14</v>
      </c>
      <c r="B17" s="39"/>
      <c r="C17" s="39"/>
      <c r="D17" s="39"/>
      <c r="E17" s="39"/>
      <c r="F17" s="39"/>
      <c r="G17" s="39"/>
      <c r="H17" s="39"/>
      <c r="I17" s="39"/>
      <c r="J17" s="40"/>
      <c r="K17" s="40"/>
      <c r="L17" s="39"/>
      <c r="M17" s="39"/>
      <c r="N17" s="4"/>
      <c r="O17" s="19">
        <f>SUM(O10:O15)</f>
        <v>389772</v>
      </c>
    </row>
    <row r="18" spans="1:17" x14ac:dyDescent="0.25">
      <c r="A18" s="37" t="s">
        <v>20</v>
      </c>
      <c r="B18" s="37"/>
      <c r="C18" s="37"/>
      <c r="D18" s="37"/>
      <c r="E18" s="37"/>
      <c r="F18" s="37"/>
      <c r="G18" s="37"/>
      <c r="H18" s="37"/>
      <c r="I18" s="37"/>
      <c r="J18" s="27">
        <v>385916</v>
      </c>
      <c r="K18" s="28" t="s">
        <v>16</v>
      </c>
      <c r="L18" s="21"/>
      <c r="M18" s="21"/>
      <c r="N18" s="21"/>
      <c r="O18" s="21"/>
      <c r="P18" s="20"/>
    </row>
    <row r="19" spans="1:17" ht="130.5" customHeight="1" x14ac:dyDescent="0.25">
      <c r="A19" s="57" t="s">
        <v>24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x14ac:dyDescent="0.25">
      <c r="A20" s="36" t="s">
        <v>18</v>
      </c>
      <c r="B20" s="36"/>
      <c r="C20" s="36"/>
      <c r="D20" s="36"/>
      <c r="E20" s="22"/>
      <c r="F20" s="23"/>
      <c r="G20" s="22"/>
      <c r="H20" s="24"/>
      <c r="I20" s="22" t="s">
        <v>19</v>
      </c>
      <c r="J20" s="22"/>
      <c r="K20" s="22"/>
      <c r="L20" s="22"/>
      <c r="M20" s="22"/>
      <c r="N20" s="22"/>
      <c r="O20" s="22"/>
      <c r="P20" s="22"/>
    </row>
    <row r="21" spans="1:17" x14ac:dyDescent="0.25">
      <c r="A21" s="22"/>
      <c r="B21" s="22"/>
      <c r="C21" s="22"/>
      <c r="D21" s="22"/>
      <c r="E21" s="22"/>
      <c r="F21" s="23"/>
      <c r="G21" s="22"/>
      <c r="H21" s="24"/>
      <c r="I21" s="22"/>
      <c r="J21" s="22"/>
      <c r="K21" s="22"/>
      <c r="L21" s="22"/>
      <c r="M21" s="22"/>
      <c r="N21" s="22"/>
      <c r="O21" s="22"/>
      <c r="P21" s="22"/>
    </row>
  </sheetData>
  <mergeCells count="21">
    <mergeCell ref="A20:D20"/>
    <mergeCell ref="A18:I18"/>
    <mergeCell ref="A17:M17"/>
    <mergeCell ref="L7:N7"/>
    <mergeCell ref="D7:I7"/>
    <mergeCell ref="J7:J8"/>
    <mergeCell ref="K7:K8"/>
    <mergeCell ref="B7:C8"/>
    <mergeCell ref="B9:C9"/>
    <mergeCell ref="B15:C15"/>
    <mergeCell ref="A7:A8"/>
    <mergeCell ref="A19:Q19"/>
    <mergeCell ref="A16:C16"/>
    <mergeCell ref="B12:C12"/>
    <mergeCell ref="B13:C13"/>
    <mergeCell ref="B10:C10"/>
    <mergeCell ref="B11:C11"/>
    <mergeCell ref="M1:O1"/>
    <mergeCell ref="A2:Q2"/>
    <mergeCell ref="A3:Q5"/>
    <mergeCell ref="B14:C14"/>
  </mergeCells>
  <pageMargins left="0.70866141732283472" right="0.70866141732283472" top="0.55118110236220474" bottom="0.55118110236220474" header="0" footer="0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Ira</cp:lastModifiedBy>
  <cp:lastPrinted>2022-08-19T07:23:24Z</cp:lastPrinted>
  <dcterms:created xsi:type="dcterms:W3CDTF">2016-09-26T13:34:20Z</dcterms:created>
  <dcterms:modified xsi:type="dcterms:W3CDTF">2026-07-01T12:54:11Z</dcterms:modified>
</cp:coreProperties>
</file>