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ovaAD\Documents\Титова\44 ФЗ\2. п. 4\Поставка электроматериалов\"/>
    </mc:Choice>
  </mc:AlternateContent>
  <xr:revisionPtr revIDLastSave="0" documentId="13_ncr:1_{942A35E3-21A9-4229-B48A-9652D4BEBCD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сл.зап)'!$A$1:$O$21</definedName>
  </definedNames>
  <calcPr calcId="191029"/>
</workbook>
</file>

<file path=xl/calcChain.xml><?xml version="1.0" encoding="utf-8"?>
<calcChain xmlns="http://schemas.openxmlformats.org/spreadsheetml/2006/main">
  <c r="M14" i="4" l="1"/>
  <c r="M13" i="4"/>
  <c r="M12" i="4"/>
  <c r="M11" i="4"/>
  <c r="F14" i="4" l="1"/>
  <c r="J14" i="4" s="1"/>
  <c r="F13" i="4"/>
  <c r="J13" i="4" s="1"/>
  <c r="K11" i="4" l="1"/>
  <c r="F11" i="4"/>
  <c r="J11" i="4" s="1"/>
  <c r="L11" i="4" l="1"/>
  <c r="K14" i="4"/>
  <c r="L14" i="4" l="1"/>
  <c r="F12" i="4"/>
  <c r="J12" i="4" s="1"/>
  <c r="K13" i="4" l="1"/>
  <c r="K12" i="4"/>
  <c r="M15" i="4"/>
  <c r="L12" i="4" l="1"/>
  <c r="L13" i="4"/>
</calcChain>
</file>

<file path=xl/sharedStrings.xml><?xml version="1.0" encoding="utf-8"?>
<sst xmlns="http://schemas.openxmlformats.org/spreadsheetml/2006/main" count="45" uniqueCount="40">
  <si>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</si>
  <si>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</si>
  <si>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</si>
  <si>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</si>
  <si>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</si>
  <si>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</si>
  <si>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</si>
  <si>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</si>
  <si>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</si>
  <si>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_____________________________</t>
  </si>
  <si>
    <t xml:space="preserve"> ПРОВЕРИЛ</t>
  </si>
  <si>
    <t xml:space="preserve">v - кол-во (объем) закупаемого товара (работы, услуги) </t>
  </si>
  <si>
    <t>Ед. изм. товара (работы, услуги) по ОКЕИ</t>
  </si>
  <si>
    <t>Н(М)ЦК</t>
  </si>
  <si>
    <t>Код КТРУ / ОКПД2 / ККН</t>
  </si>
  <si>
    <t>Приложение № 1 к служебной записке</t>
  </si>
  <si>
    <t>А.В. Леньков</t>
  </si>
  <si>
    <t>шт</t>
  </si>
  <si>
    <t>27.33.13.110/    27.33.13.110- 00000003</t>
  </si>
  <si>
    <t>Главный энергетик</t>
  </si>
  <si>
    <t>Зам. Гл. энергетика-начальник отдела</t>
  </si>
  <si>
    <t>А.Н.Коряковцев</t>
  </si>
  <si>
    <t>27.33.14.000</t>
  </si>
  <si>
    <t>26.20.40.112</t>
  </si>
  <si>
    <t xml:space="preserve">Источник питания постоянного тока </t>
  </si>
  <si>
    <t>Розетка тип 1</t>
  </si>
  <si>
    <t xml:space="preserve">Розетка тип 2 </t>
  </si>
  <si>
    <t>Люк в пол</t>
  </si>
  <si>
    <t>на поставку электроматериалов</t>
  </si>
  <si>
    <t xml:space="preserve">Интернет предложение №1 </t>
  </si>
  <si>
    <t>Интернет предложение №2</t>
  </si>
  <si>
    <t>Интернет предложение №3</t>
  </si>
  <si>
    <t>Наименьшая цена контракта, заключаемого с единственным поставщиком, в соответствии с ценой наименьшего ИЦИ</t>
  </si>
  <si>
    <r>
      <t>где:
НМЦК</t>
    </r>
    <r>
      <rPr>
        <vertAlign val="superscript"/>
        <sz val="12"/>
        <rFont val="Times New Roman"/>
        <family val="1"/>
        <charset val="204"/>
      </rPr>
      <t>рын</t>
    </r>
    <r>
      <rPr>
        <sz val="12"/>
        <rFont val="Times New Roman"/>
        <family val="1"/>
        <charset val="204"/>
      </rPr>
      <t xml:space="preserve"> - Н(М)ЦК,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12"/>
        <rFont val="Times New Roman"/>
        <family val="1"/>
        <charset val="204"/>
      </rPr>
      <t>i</t>
    </r>
    <r>
      <rPr>
        <sz val="12"/>
        <rFont val="Times New Roman"/>
        <family val="1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п. 3.17 Методических рекомендаций.
</t>
    </r>
  </si>
  <si>
    <r>
      <t xml:space="preserve">КОСГУ 
</t>
    </r>
    <r>
      <rPr>
        <i/>
        <sz val="11"/>
        <rFont val="Times New Roman"/>
        <family val="1"/>
        <charset val="204"/>
      </rPr>
      <t>(заполняется 
бухгалтерией)</t>
    </r>
  </si>
  <si>
    <r>
      <t xml:space="preserve">V - коэф-нт вариации </t>
    </r>
    <r>
      <rPr>
        <b/>
        <i/>
        <sz val="11"/>
        <rFont val="Times New Roman"/>
        <family val="1"/>
        <charset val="204"/>
      </rPr>
      <t>(не должен превышать 33%)</t>
    </r>
  </si>
  <si>
    <t xml:space="preserve">Цена контракта (договора), заключаемого с единственным поставщиком (подрядчиком, исполнителем) составляет 599 128 рублей 17 копеек (Пятьсот девяносто девять тысяч сто двадцать восемь рублей 17 копеек), в т.ч. НДС 22%  108 039 рублей 51 копейка. </t>
  </si>
  <si>
    <t>Расчет цены контракта (договора), заключаемого с единственным поставщиком (подрядчиком, исполнителем)</t>
  </si>
  <si>
    <t>Определение и обоснование цены контракта (договора), заключаемого с единственным поставщиком (подрядчиком, исполнителем) методом сопоставимых рыночных цен (анализа рынка)</t>
  </si>
  <si>
    <t xml:space="preserve">Цена контракта (договора), заключаемого с единственным поставщиком (подрядчиком, исполнителем)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Министерства экономического развития Российской Федерации от 02.10.2013 № 567 (далее – Методические рекомендации).
Цена контракта (договора), заключаемого с единственным поставщиком (подрядчиком, исполнителем) определена методом сопоставимых рыночных цен (анализа рынка).
В соответствии с п. 3.7.1 Методических рекомендаций. Товары, работы, услуги, информация о которых имеется в свободном доступе.
Цена контракта (договора), заключаемого с единственным поставщиком (подрядчиком, исполнителем) рассчитана Заказчиком по формуле, определенной п. 3.21 Методических рекомендаций: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</si>
</sst>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vertAlign val="subscript"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50">
    <xf numFmtId="0" fontId="0" fillId="0" borderId="0" xfId="0"/>
    <xf numFmtId="0" fontId="4" fillId="0" borderId="0" xfId="6" applyFont="1"/>
    <xf numFmtId="0" fontId="7" fillId="0" borderId="0" xfId="6" applyFont="1"/>
    <xf numFmtId="0" fontId="4" fillId="0" borderId="0" xfId="6" applyFont="1" applyFill="1"/>
    <xf numFmtId="0" fontId="5" fillId="0" borderId="0" xfId="6" applyFont="1" applyAlignment="1">
      <alignment vertical="top"/>
    </xf>
    <xf numFmtId="0" fontId="13" fillId="2" borderId="1" xfId="6" applyFont="1" applyFill="1" applyBorder="1" applyAlignment="1">
      <alignment horizontal="center" vertical="top" wrapText="1"/>
    </xf>
    <xf numFmtId="0" fontId="8" fillId="2" borderId="4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8" fillId="0" borderId="4" xfId="6" applyFont="1" applyFill="1" applyBorder="1" applyAlignment="1">
      <alignment horizontal="center" vertical="center" wrapText="1"/>
    </xf>
    <xf numFmtId="0" fontId="14" fillId="0" borderId="1" xfId="6" applyFont="1" applyFill="1" applyBorder="1"/>
    <xf numFmtId="0" fontId="14" fillId="0" borderId="0" xfId="6" applyFont="1" applyFill="1"/>
    <xf numFmtId="43" fontId="4" fillId="0" borderId="0" xfId="6" applyNumberFormat="1" applyFont="1" applyFill="1"/>
    <xf numFmtId="0" fontId="10" fillId="2" borderId="0" xfId="6" applyFont="1" applyFill="1" applyAlignment="1">
      <alignment horizontal="center"/>
    </xf>
    <xf numFmtId="0" fontId="14" fillId="2" borderId="4" xfId="6" applyFont="1" applyFill="1" applyBorder="1" applyAlignment="1">
      <alignment horizontal="center" vertical="center" wrapText="1"/>
    </xf>
    <xf numFmtId="0" fontId="14" fillId="2" borderId="1" xfId="6" applyFont="1" applyFill="1" applyBorder="1" applyAlignment="1">
      <alignment horizontal="center" vertical="center" wrapText="1"/>
    </xf>
    <xf numFmtId="3" fontId="14" fillId="2" borderId="5" xfId="6" applyNumberFormat="1" applyFont="1" applyFill="1" applyBorder="1" applyAlignment="1">
      <alignment horizontal="center" vertical="center" wrapText="1"/>
    </xf>
    <xf numFmtId="4" fontId="14" fillId="2" borderId="1" xfId="6" applyNumberFormat="1" applyFont="1" applyFill="1" applyBorder="1" applyAlignment="1">
      <alignment horizontal="center" vertical="center" wrapText="1"/>
    </xf>
    <xf numFmtId="2" fontId="14" fillId="2" borderId="1" xfId="6" applyNumberFormat="1" applyFont="1" applyFill="1" applyBorder="1" applyAlignment="1">
      <alignment horizontal="center" vertical="center" wrapText="1"/>
    </xf>
    <xf numFmtId="10" fontId="14" fillId="2" borderId="1" xfId="6" applyNumberFormat="1" applyFont="1" applyFill="1" applyBorder="1" applyAlignment="1">
      <alignment horizontal="center" vertical="center" wrapText="1"/>
    </xf>
    <xf numFmtId="164" fontId="14" fillId="2" borderId="1" xfId="8" applyNumberFormat="1" applyFont="1" applyFill="1" applyBorder="1" applyAlignment="1">
      <alignment horizontal="center" vertical="center" wrapText="1"/>
    </xf>
    <xf numFmtId="3" fontId="14" fillId="2" borderId="1" xfId="6" applyNumberFormat="1" applyFont="1" applyFill="1" applyBorder="1" applyAlignment="1">
      <alignment horizontal="center" vertical="center" wrapText="1"/>
    </xf>
    <xf numFmtId="43" fontId="8" fillId="2" borderId="1" xfId="7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4" xfId="6" applyFont="1" applyFill="1" applyBorder="1" applyAlignment="1">
      <alignment horizontal="center" vertical="top" wrapText="1"/>
    </xf>
    <xf numFmtId="0" fontId="10" fillId="2" borderId="0" xfId="6" applyFont="1" applyFill="1" applyAlignment="1">
      <alignment horizontal="center"/>
    </xf>
    <xf numFmtId="0" fontId="19" fillId="0" borderId="1" xfId="6" applyFont="1" applyFill="1" applyBorder="1" applyAlignment="1">
      <alignment vertical="top" wrapText="1"/>
    </xf>
    <xf numFmtId="0" fontId="13" fillId="0" borderId="1" xfId="6" applyFont="1" applyFill="1" applyBorder="1" applyAlignment="1">
      <alignment horizontal="center" vertical="top" wrapText="1"/>
    </xf>
    <xf numFmtId="0" fontId="10" fillId="0" borderId="0" xfId="6" applyFont="1" applyFill="1"/>
    <xf numFmtId="43" fontId="14" fillId="0" borderId="0" xfId="6" applyNumberFormat="1" applyFont="1" applyFill="1"/>
    <xf numFmtId="0" fontId="12" fillId="2" borderId="0" xfId="6" applyFont="1" applyFill="1" applyAlignment="1">
      <alignment horizontal="center"/>
    </xf>
    <xf numFmtId="0" fontId="10" fillId="2" borderId="0" xfId="6" applyFont="1" applyFill="1" applyAlignment="1">
      <alignment horizontal="center"/>
    </xf>
    <xf numFmtId="0" fontId="13" fillId="0" borderId="1" xfId="6" applyFont="1" applyFill="1" applyBorder="1" applyAlignment="1">
      <alignment horizontal="center" vertical="top" wrapText="1"/>
    </xf>
    <xf numFmtId="0" fontId="13" fillId="0" borderId="3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0" fontId="15" fillId="2" borderId="0" xfId="6" applyFont="1" applyFill="1" applyAlignment="1">
      <alignment horizontal="left" wrapText="1"/>
    </xf>
    <xf numFmtId="0" fontId="8" fillId="0" borderId="4" xfId="6" applyFont="1" applyFill="1" applyBorder="1" applyAlignment="1">
      <alignment horizontal="right" vertical="center" wrapText="1"/>
    </xf>
    <xf numFmtId="0" fontId="8" fillId="0" borderId="7" xfId="6" applyFont="1" applyFill="1" applyBorder="1" applyAlignment="1">
      <alignment horizontal="right" vertical="center" wrapText="1"/>
    </xf>
    <xf numFmtId="0" fontId="8" fillId="0" borderId="5" xfId="6" applyFont="1" applyFill="1" applyBorder="1" applyAlignment="1">
      <alignment horizontal="right" vertical="center" wrapText="1"/>
    </xf>
    <xf numFmtId="0" fontId="10" fillId="0" borderId="6" xfId="6" applyFont="1" applyFill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/>
    </xf>
    <xf numFmtId="0" fontId="10" fillId="2" borderId="0" xfId="6" applyFont="1" applyFill="1" applyAlignment="1">
      <alignment horizontal="right"/>
    </xf>
    <xf numFmtId="0" fontId="13" fillId="0" borderId="2" xfId="6" applyFont="1" applyFill="1" applyBorder="1" applyAlignment="1">
      <alignment horizontal="center" vertical="top"/>
    </xf>
    <xf numFmtId="0" fontId="10" fillId="0" borderId="0" xfId="6" applyFont="1" applyFill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2" fillId="0" borderId="0" xfId="6" applyFont="1" applyFill="1" applyAlignment="1">
      <alignment horizontal="center" vertical="center" wrapText="1"/>
    </xf>
    <xf numFmtId="0" fontId="11" fillId="0" borderId="0" xfId="0" applyFont="1" applyAlignment="1"/>
    <xf numFmtId="0" fontId="12" fillId="2" borderId="0" xfId="6" applyFont="1" applyFill="1" applyAlignment="1">
      <alignment horizontal="center" vertical="center" wrapText="1"/>
    </xf>
    <xf numFmtId="0" fontId="11" fillId="2" borderId="0" xfId="0" applyFont="1" applyFill="1" applyAlignment="1"/>
    <xf numFmtId="0" fontId="12" fillId="0" borderId="0" xfId="6" applyFont="1" applyFill="1" applyAlignment="1">
      <alignment horizontal="center" vertical="top" wrapText="1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8</xdr:row>
      <xdr:rowOff>676275</xdr:rowOff>
    </xdr:from>
    <xdr:to>
      <xdr:col>10</xdr:col>
      <xdr:colOff>914400</xdr:colOff>
      <xdr:row>8</xdr:row>
      <xdr:rowOff>1104900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72575" y="542925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200025</xdr:colOff>
      <xdr:row>8</xdr:row>
      <xdr:rowOff>800100</xdr:rowOff>
    </xdr:from>
    <xdr:to>
      <xdr:col>11</xdr:col>
      <xdr:colOff>857250</xdr:colOff>
      <xdr:row>8</xdr:row>
      <xdr:rowOff>1123950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363200" y="5553075"/>
          <a:ext cx="6572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266700</xdr:colOff>
      <xdr:row>8</xdr:row>
      <xdr:rowOff>38100</xdr:rowOff>
    </xdr:from>
    <xdr:to>
      <xdr:col>5</xdr:col>
      <xdr:colOff>781050</xdr:colOff>
      <xdr:row>8</xdr:row>
      <xdr:rowOff>504825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7239000" y="50863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609600</xdr:colOff>
      <xdr:row>5</xdr:row>
      <xdr:rowOff>838200</xdr:rowOff>
    </xdr:from>
    <xdr:to>
      <xdr:col>9</xdr:col>
      <xdr:colOff>492126</xdr:colOff>
      <xdr:row>6</xdr:row>
      <xdr:rowOff>194130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248525" y="196215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0"/>
  <sheetViews>
    <sheetView tabSelected="1" topLeftCell="A7" zoomScaleNormal="100" zoomScaleSheetLayoutView="78" workbookViewId="0">
      <selection activeCell="O17" sqref="O17"/>
    </sheetView>
  </sheetViews>
  <sheetFormatPr defaultColWidth="7.5703125" defaultRowHeight="12.75" x14ac:dyDescent="0.2"/>
  <cols>
    <col min="1" max="1" width="5.28515625" style="1" customWidth="1"/>
    <col min="2" max="2" width="20.7109375" style="1" customWidth="1"/>
    <col min="3" max="6" width="15.7109375" style="1" customWidth="1"/>
    <col min="7" max="9" width="10.7109375" style="1" customWidth="1"/>
    <col min="10" max="12" width="15.7109375" style="1" customWidth="1"/>
    <col min="13" max="13" width="18.42578125" style="1" customWidth="1"/>
    <col min="14" max="15" width="15.7109375" style="1" customWidth="1"/>
    <col min="16" max="16384" width="7.5703125" style="1"/>
  </cols>
  <sheetData>
    <row r="1" spans="1:15" ht="15" customHeight="1" x14ac:dyDescent="0.25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s="2" customFormat="1" ht="17.25" customHeight="1" x14ac:dyDescent="0.25">
      <c r="A2" s="45" t="s">
        <v>37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6"/>
      <c r="O2" s="46"/>
    </row>
    <row r="3" spans="1:15" s="2" customFormat="1" ht="21.75" customHeight="1" x14ac:dyDescent="0.25">
      <c r="A3" s="47" t="s">
        <v>28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8"/>
      <c r="O3" s="48"/>
    </row>
    <row r="4" spans="1:15" s="2" customFormat="1" ht="18.75" customHeight="1" x14ac:dyDescent="0.25">
      <c r="A4" s="45" t="s">
        <v>38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6"/>
      <c r="O4" s="46"/>
    </row>
    <row r="5" spans="1:15" s="2" customFormat="1" ht="15.75" customHeight="1" x14ac:dyDescent="0.25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6"/>
      <c r="O5" s="46"/>
    </row>
    <row r="6" spans="1:15" ht="99.75" customHeight="1" x14ac:dyDescent="0.2">
      <c r="A6" s="43" t="s">
        <v>39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5" ht="135.75" customHeight="1" x14ac:dyDescent="0.2">
      <c r="A7" s="39" t="s">
        <v>33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1:15" s="4" customFormat="1" ht="50.25" customHeight="1" x14ac:dyDescent="0.25">
      <c r="A8" s="33" t="s">
        <v>1</v>
      </c>
      <c r="B8" s="32" t="s">
        <v>2</v>
      </c>
      <c r="C8" s="32" t="s">
        <v>3</v>
      </c>
      <c r="D8" s="32"/>
      <c r="E8" s="32"/>
      <c r="F8" s="32"/>
      <c r="G8" s="33" t="s">
        <v>12</v>
      </c>
      <c r="H8" s="32" t="s">
        <v>11</v>
      </c>
      <c r="I8" s="32" t="s">
        <v>4</v>
      </c>
      <c r="J8" s="32" t="s">
        <v>5</v>
      </c>
      <c r="K8" s="32"/>
      <c r="L8" s="32"/>
      <c r="M8" s="32" t="s">
        <v>32</v>
      </c>
      <c r="N8" s="33" t="s">
        <v>14</v>
      </c>
      <c r="O8" s="33" t="s">
        <v>34</v>
      </c>
    </row>
    <row r="9" spans="1:15" s="4" customFormat="1" ht="94.5" customHeight="1" x14ac:dyDescent="0.25">
      <c r="A9" s="34"/>
      <c r="B9" s="32"/>
      <c r="C9" s="5" t="s">
        <v>29</v>
      </c>
      <c r="D9" s="5" t="s">
        <v>30</v>
      </c>
      <c r="E9" s="5" t="s">
        <v>31</v>
      </c>
      <c r="F9" s="26"/>
      <c r="G9" s="34"/>
      <c r="H9" s="32"/>
      <c r="I9" s="32"/>
      <c r="J9" s="27" t="s">
        <v>6</v>
      </c>
      <c r="K9" s="27" t="s">
        <v>7</v>
      </c>
      <c r="L9" s="27" t="s">
        <v>35</v>
      </c>
      <c r="M9" s="32"/>
      <c r="N9" s="42"/>
      <c r="O9" s="42"/>
    </row>
    <row r="10" spans="1:15" ht="15.75" customHeight="1" x14ac:dyDescent="0.2">
      <c r="A10" s="7">
        <v>1</v>
      </c>
      <c r="B10" s="8">
        <v>2</v>
      </c>
      <c r="C10" s="7">
        <v>3</v>
      </c>
      <c r="D10" s="7">
        <v>4</v>
      </c>
      <c r="E10" s="6">
        <v>5</v>
      </c>
      <c r="F10" s="7">
        <v>6</v>
      </c>
      <c r="G10" s="7">
        <v>7</v>
      </c>
      <c r="H10" s="8">
        <v>8</v>
      </c>
      <c r="I10" s="7">
        <v>9</v>
      </c>
      <c r="J10" s="7">
        <v>10</v>
      </c>
      <c r="K10" s="8">
        <v>11</v>
      </c>
      <c r="L10" s="7">
        <v>12</v>
      </c>
      <c r="M10" s="7">
        <v>13</v>
      </c>
      <c r="N10" s="8">
        <v>14</v>
      </c>
      <c r="O10" s="7">
        <v>15</v>
      </c>
    </row>
    <row r="11" spans="1:15" ht="44.25" customHeight="1" x14ac:dyDescent="0.2">
      <c r="A11" s="13">
        <v>1</v>
      </c>
      <c r="B11" s="13" t="s">
        <v>24</v>
      </c>
      <c r="C11" s="16">
        <v>1481.02</v>
      </c>
      <c r="D11" s="16">
        <v>1090</v>
      </c>
      <c r="E11" s="16">
        <v>1419.96</v>
      </c>
      <c r="F11" s="16">
        <f>SUM(C11:E11)</f>
        <v>3990.98</v>
      </c>
      <c r="G11" s="14" t="s">
        <v>17</v>
      </c>
      <c r="H11" s="14">
        <v>250</v>
      </c>
      <c r="I11" s="15">
        <v>3</v>
      </c>
      <c r="J11" s="16">
        <f>ROUND(F11/3,2)</f>
        <v>1330.33</v>
      </c>
      <c r="K11" s="17">
        <f>ROUND(_xlfn.STDEV.S(C11:E11),2)</f>
        <v>210.36</v>
      </c>
      <c r="L11" s="18">
        <f t="shared" ref="L11" si="0">K11/J11</f>
        <v>0.15812617921869013</v>
      </c>
      <c r="M11" s="19">
        <f>H11*D11</f>
        <v>272500</v>
      </c>
      <c r="N11" s="22" t="s">
        <v>23</v>
      </c>
      <c r="O11" s="14">
        <v>340</v>
      </c>
    </row>
    <row r="12" spans="1:15" ht="33.75" customHeight="1" x14ac:dyDescent="0.2">
      <c r="A12" s="13">
        <v>2</v>
      </c>
      <c r="B12" s="23" t="s">
        <v>27</v>
      </c>
      <c r="C12" s="16">
        <v>6273.24</v>
      </c>
      <c r="D12" s="16">
        <v>6555</v>
      </c>
      <c r="E12" s="16">
        <v>6555.35</v>
      </c>
      <c r="F12" s="16">
        <f>SUM(C12:E12)</f>
        <v>19383.59</v>
      </c>
      <c r="G12" s="16" t="s">
        <v>17</v>
      </c>
      <c r="H12" s="20">
        <v>35</v>
      </c>
      <c r="I12" s="15">
        <v>3</v>
      </c>
      <c r="J12" s="16">
        <f>ROUND(F12/3,2)</f>
        <v>6461.2</v>
      </c>
      <c r="K12" s="17">
        <f>ROUND(_xlfn.STDEV.S(C12:E12),2)</f>
        <v>162.78</v>
      </c>
      <c r="L12" s="18">
        <f t="shared" ref="L12:L14" si="1">K12/J12</f>
        <v>2.5193462514703151E-2</v>
      </c>
      <c r="M12" s="19">
        <f>H12*C12</f>
        <v>219563.4</v>
      </c>
      <c r="N12" s="16" t="s">
        <v>22</v>
      </c>
      <c r="O12" s="14">
        <v>340</v>
      </c>
    </row>
    <row r="13" spans="1:15" ht="39" customHeight="1" x14ac:dyDescent="0.2">
      <c r="A13" s="13">
        <v>3</v>
      </c>
      <c r="B13" s="24" t="s">
        <v>25</v>
      </c>
      <c r="C13" s="16">
        <v>749</v>
      </c>
      <c r="D13" s="16">
        <v>713.09</v>
      </c>
      <c r="E13" s="16">
        <v>990</v>
      </c>
      <c r="F13" s="16">
        <f>SUM(C13:E13)</f>
        <v>2452.09</v>
      </c>
      <c r="G13" s="16" t="s">
        <v>17</v>
      </c>
      <c r="H13" s="20">
        <v>53</v>
      </c>
      <c r="I13" s="15">
        <v>3</v>
      </c>
      <c r="J13" s="16">
        <f t="shared" ref="J13:J14" si="2">ROUND(F13/3,2)</f>
        <v>817.36</v>
      </c>
      <c r="K13" s="17">
        <f>ROUND(_xlfn.STDEV.S(C13:E13),2)</f>
        <v>150.58000000000001</v>
      </c>
      <c r="L13" s="18">
        <f t="shared" si="1"/>
        <v>0.18422726827835961</v>
      </c>
      <c r="M13" s="19">
        <f>H13*D13</f>
        <v>37793.770000000004</v>
      </c>
      <c r="N13" s="16" t="s">
        <v>18</v>
      </c>
      <c r="O13" s="14">
        <v>340</v>
      </c>
    </row>
    <row r="14" spans="1:15" ht="39" customHeight="1" x14ac:dyDescent="0.2">
      <c r="A14" s="13">
        <v>4</v>
      </c>
      <c r="B14" s="24" t="s">
        <v>26</v>
      </c>
      <c r="C14" s="16">
        <v>1431.69</v>
      </c>
      <c r="D14" s="16">
        <v>1307</v>
      </c>
      <c r="E14" s="16">
        <v>1561.6</v>
      </c>
      <c r="F14" s="16">
        <f>SUM(C14:E14)</f>
        <v>4300.29</v>
      </c>
      <c r="G14" s="16" t="s">
        <v>17</v>
      </c>
      <c r="H14" s="20">
        <v>53</v>
      </c>
      <c r="I14" s="15">
        <v>3</v>
      </c>
      <c r="J14" s="16">
        <f t="shared" si="2"/>
        <v>1433.43</v>
      </c>
      <c r="K14" s="17">
        <f>ROUND(_xlfn.STDEV.S(C14:E14),2)</f>
        <v>127.31</v>
      </c>
      <c r="L14" s="18">
        <f t="shared" si="1"/>
        <v>8.8814940387741292E-2</v>
      </c>
      <c r="M14" s="19">
        <f>H14*D14</f>
        <v>69271</v>
      </c>
      <c r="N14" s="16" t="s">
        <v>18</v>
      </c>
      <c r="O14" s="14">
        <v>340</v>
      </c>
    </row>
    <row r="15" spans="1:15" ht="18.75" customHeight="1" x14ac:dyDescent="0.2">
      <c r="A15" s="36" t="s">
        <v>13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>
        <f>SUM(M11:M14)</f>
        <v>599128.17000000004</v>
      </c>
      <c r="N15" s="9"/>
      <c r="O15" s="9"/>
    </row>
    <row r="16" spans="1:15" ht="12.75" customHeight="1" x14ac:dyDescent="0.2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30" customHeight="1" x14ac:dyDescent="0.25">
      <c r="A17" s="35" t="s">
        <v>36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10"/>
    </row>
    <row r="18" spans="1:15" ht="19.5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10"/>
      <c r="L18" s="29"/>
      <c r="M18" s="29"/>
      <c r="N18" s="29"/>
      <c r="O18" s="10"/>
    </row>
    <row r="19" spans="1:15" ht="20.25" customHeight="1" x14ac:dyDescent="0.25">
      <c r="A19" s="30" t="s">
        <v>8</v>
      </c>
      <c r="B19" s="30"/>
      <c r="C19" s="31" t="s">
        <v>20</v>
      </c>
      <c r="D19" s="31"/>
      <c r="E19" s="31"/>
      <c r="F19" s="30" t="s">
        <v>9</v>
      </c>
      <c r="G19" s="30"/>
      <c r="H19" s="30"/>
      <c r="I19" s="30"/>
      <c r="J19" s="25" t="s">
        <v>21</v>
      </c>
      <c r="K19" s="10"/>
      <c r="L19" s="29"/>
      <c r="M19" s="29"/>
      <c r="N19" s="29"/>
      <c r="O19" s="10"/>
    </row>
    <row r="20" spans="1:15" ht="33.75" customHeight="1" x14ac:dyDescent="0.25">
      <c r="A20" s="30" t="s">
        <v>10</v>
      </c>
      <c r="B20" s="30"/>
      <c r="C20" s="31" t="s">
        <v>19</v>
      </c>
      <c r="D20" s="31"/>
      <c r="E20" s="31"/>
      <c r="F20" s="30" t="s">
        <v>9</v>
      </c>
      <c r="G20" s="30"/>
      <c r="H20" s="30"/>
      <c r="I20" s="30"/>
      <c r="J20" s="12" t="s">
        <v>16</v>
      </c>
      <c r="K20" s="3"/>
      <c r="L20" s="11"/>
      <c r="M20" s="11"/>
      <c r="N20" s="11"/>
      <c r="O20" s="3"/>
    </row>
  </sheetData>
  <mergeCells count="25">
    <mergeCell ref="A7:O7"/>
    <mergeCell ref="A1:O1"/>
    <mergeCell ref="N8:N9"/>
    <mergeCell ref="O8:O9"/>
    <mergeCell ref="A8:A9"/>
    <mergeCell ref="B8:B9"/>
    <mergeCell ref="C8:F8"/>
    <mergeCell ref="H8:H9"/>
    <mergeCell ref="I8:I9"/>
    <mergeCell ref="J8:L8"/>
    <mergeCell ref="A6:O6"/>
    <mergeCell ref="A2:O2"/>
    <mergeCell ref="A3:O3"/>
    <mergeCell ref="A4:O4"/>
    <mergeCell ref="A5:O5"/>
    <mergeCell ref="A20:B20"/>
    <mergeCell ref="C20:E20"/>
    <mergeCell ref="F20:I20"/>
    <mergeCell ref="M8:M9"/>
    <mergeCell ref="A19:B19"/>
    <mergeCell ref="C19:E19"/>
    <mergeCell ref="F19:I19"/>
    <mergeCell ref="G8:G9"/>
    <mergeCell ref="A17:N17"/>
    <mergeCell ref="A15:L15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Титова Александра Дмитриевна</cp:lastModifiedBy>
  <cp:lastPrinted>2026-05-06T07:10:59Z</cp:lastPrinted>
  <dcterms:created xsi:type="dcterms:W3CDTF">2016-05-13T09:47:52Z</dcterms:created>
  <dcterms:modified xsi:type="dcterms:W3CDTF">2026-06-29T12:04:34Z</dcterms:modified>
</cp:coreProperties>
</file>