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TRAKT\Desktop\2026 год\НМЦК\"/>
    </mc:Choice>
  </mc:AlternateContent>
  <xr:revisionPtr revIDLastSave="0" documentId="13_ncr:1_{970B3A79-FC59-4CA3-8B6B-75C5850C38EC}" xr6:coauthVersionLast="47" xr6:coauthVersionMax="47" xr10:uidLastSave="{00000000-0000-0000-0000-000000000000}"/>
  <bookViews>
    <workbookView xWindow="-120" yWindow="-120" windowWidth="29040" windowHeight="15840" xr2:uid="{150FC6A7-6350-49F5-9BB8-52FBA0479319}"/>
  </bookViews>
  <sheets>
    <sheet name="НМЦ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L8" i="1"/>
  <c r="L9" i="1"/>
  <c r="L10" i="1"/>
  <c r="L11" i="1"/>
  <c r="L12" i="1"/>
  <c r="L13" i="1"/>
  <c r="L14" i="1"/>
  <c r="L15" i="1"/>
  <c r="L7" i="1"/>
  <c r="F8" i="1"/>
  <c r="G8" i="1" s="1"/>
  <c r="H8" i="1" s="1"/>
  <c r="F9" i="1"/>
  <c r="G9" i="1" s="1"/>
  <c r="H9" i="1" s="1"/>
  <c r="F10" i="1"/>
  <c r="G10" i="1"/>
  <c r="H10" i="1" s="1"/>
  <c r="F11" i="1"/>
  <c r="G11" i="1"/>
  <c r="H11" i="1"/>
  <c r="F12" i="1"/>
  <c r="G12" i="1"/>
  <c r="H12" i="1"/>
  <c r="F13" i="1"/>
  <c r="G13" i="1" s="1"/>
  <c r="H13" i="1" s="1"/>
  <c r="F14" i="1"/>
  <c r="G14" i="1"/>
  <c r="H14" i="1" s="1"/>
  <c r="F15" i="1"/>
  <c r="G15" i="1"/>
  <c r="H15" i="1"/>
  <c r="F7" i="1"/>
  <c r="G7" i="1" s="1"/>
  <c r="H7" i="1" s="1"/>
  <c r="M7" i="1" l="1"/>
  <c r="M16" i="1" s="1"/>
</calcChain>
</file>

<file path=xl/sharedStrings.xml><?xml version="1.0" encoding="utf-8"?>
<sst xmlns="http://schemas.openxmlformats.org/spreadsheetml/2006/main" count="39" uniqueCount="33">
  <si>
    <t>ГБОУ школа № 106</t>
  </si>
  <si>
    <t>Примечание: Если после расчета коэффициент вариации больше 33% то такие цены использовать нельзя!</t>
  </si>
  <si>
    <t>№</t>
  </si>
  <si>
    <t>Наименование позиции</t>
  </si>
  <si>
    <t>Цена поставщика (подрядчика, исполнителя)</t>
  </si>
  <si>
    <t>Расчет среднего арифметического</t>
  </si>
  <si>
    <t>Среднее квадратичное отклонение</t>
  </si>
  <si>
    <t>Коэффициент вариации, %</t>
  </si>
  <si>
    <t>кол-во шт</t>
  </si>
  <si>
    <t>ед. изм</t>
  </si>
  <si>
    <t>Сумма за ед. продукции</t>
  </si>
  <si>
    <t>1 прайс</t>
  </si>
  <si>
    <t>2 прайс</t>
  </si>
  <si>
    <t>3 прайс</t>
  </si>
  <si>
    <t>шт</t>
  </si>
  <si>
    <t>ИТОГО</t>
  </si>
  <si>
    <t>Специалист по закупкам</t>
  </si>
  <si>
    <t>Е.Ю. Синичкина</t>
  </si>
  <si>
    <t>Расчет НМЦК</t>
  </si>
  <si>
    <t>Цена за ед. продукции</t>
  </si>
  <si>
    <t>Нормативный метод</t>
  </si>
  <si>
    <t>Гипсокартон 2500х1200 мм</t>
  </si>
  <si>
    <t xml:space="preserve">Профиль потолочный </t>
  </si>
  <si>
    <t>Герметик силиконовый</t>
  </si>
  <si>
    <t>Врезной замок</t>
  </si>
  <si>
    <t>Личинка замка 90 мм</t>
  </si>
  <si>
    <t>Личинка замка 80 мм</t>
  </si>
  <si>
    <t>Набор ручек из нержавейки</t>
  </si>
  <si>
    <t>Гибкая подводка для смесителя</t>
  </si>
  <si>
    <t>Саморезы по металлу и гипсокартону № 500</t>
  </si>
  <si>
    <t>упак</t>
  </si>
  <si>
    <t>компл</t>
  </si>
  <si>
    <t>НМЦК определена в размере – 21 597 рублей 00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</si>
</sst>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4" fontId="2" fillId="0" borderId="1" xfId="0" applyNumberFormat="1" applyFont="1" applyBorder="1"/>
    <xf numFmtId="0" fontId="2" fillId="0" borderId="1" xfId="0" applyFont="1" applyBorder="1"/>
    <xf numFmtId="0" fontId="9" fillId="0" borderId="1" xfId="0" applyFont="1" applyBorder="1" applyAlignment="1">
      <alignment horizontal="right" vertical="center" wrapText="1"/>
    </xf>
    <xf numFmtId="4" fontId="10" fillId="0" borderId="1" xfId="0" applyNumberFormat="1" applyFont="1" applyBorder="1"/>
    <xf numFmtId="0" fontId="9" fillId="0" borderId="0" xfId="0" applyFont="1" applyAlignment="1">
      <alignment horizontal="right" vertical="center" wrapText="1"/>
    </xf>
    <xf numFmtId="4" fontId="10" fillId="0" borderId="0" xfId="0" applyNumberFormat="1" applyFont="1"/>
    <xf numFmtId="0" fontId="9" fillId="0" borderId="0" xfId="0" applyFont="1" applyAlignment="1">
      <alignment vertical="center"/>
    </xf>
    <xf numFmtId="0" fontId="11" fillId="0" borderId="0" xfId="0" applyFont="1"/>
    <xf numFmtId="0" fontId="2" fillId="0" borderId="2" xfId="0" applyFont="1" applyBorder="1"/>
    <xf numFmtId="0" fontId="8" fillId="2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4" xfId="1" xr:uid="{C1CB0E48-4BB2-439E-B21D-F153F4F90B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A2774-FBA0-4D69-87AE-D4C2C4E01913}">
  <sheetPr>
    <pageSetUpPr fitToPage="1"/>
  </sheetPr>
  <dimension ref="A1:M23"/>
  <sheetViews>
    <sheetView tabSelected="1" workbookViewId="0">
      <selection activeCell="A19" sqref="A19"/>
    </sheetView>
  </sheetViews>
  <sheetFormatPr defaultRowHeight="15" x14ac:dyDescent="0.25"/>
  <cols>
    <col min="1" max="1" width="5.7109375" customWidth="1"/>
    <col min="2" max="2" width="42.140625" customWidth="1"/>
    <col min="3" max="3" width="10" customWidth="1"/>
    <col min="4" max="4" width="10.140625" customWidth="1"/>
    <col min="5" max="5" width="10" customWidth="1"/>
    <col min="6" max="6" width="10.5703125" customWidth="1"/>
    <col min="7" max="7" width="10.85546875" customWidth="1"/>
    <col min="8" max="8" width="9" customWidth="1"/>
    <col min="9" max="9" width="7" customWidth="1"/>
    <col min="10" max="10" width="6.140625" customWidth="1"/>
    <col min="11" max="11" width="10.5703125" hidden="1" customWidth="1"/>
    <col min="12" max="12" width="12" customWidth="1"/>
    <col min="13" max="13" width="15" customWidth="1"/>
  </cols>
  <sheetData>
    <row r="1" spans="1:13" s="1" customFormat="1" ht="18.75" x14ac:dyDescent="0.3">
      <c r="B1" s="2" t="s">
        <v>0</v>
      </c>
      <c r="D1" s="3" t="s">
        <v>18</v>
      </c>
    </row>
    <row r="2" spans="1:13" s="1" customFormat="1" ht="18.75" x14ac:dyDescent="0.3">
      <c r="D2" s="4"/>
    </row>
    <row r="3" spans="1:13" s="1" customFormat="1" ht="27" customHeight="1" x14ac:dyDescent="0.25">
      <c r="B3" s="18" t="s">
        <v>1</v>
      </c>
      <c r="C3" s="19"/>
      <c r="D3" s="19"/>
      <c r="E3" s="19"/>
      <c r="F3" s="19"/>
      <c r="G3" s="19"/>
      <c r="H3" s="19"/>
    </row>
    <row r="4" spans="1:13" s="1" customFormat="1" x14ac:dyDescent="0.25"/>
    <row r="5" spans="1:13" s="1" customFormat="1" x14ac:dyDescent="0.25">
      <c r="A5" s="17" t="s">
        <v>2</v>
      </c>
      <c r="B5" s="17" t="s">
        <v>3</v>
      </c>
      <c r="C5" s="17" t="s">
        <v>4</v>
      </c>
      <c r="D5" s="17"/>
      <c r="E5" s="17"/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20</v>
      </c>
      <c r="L5" s="17" t="s">
        <v>19</v>
      </c>
      <c r="M5" s="17" t="s">
        <v>10</v>
      </c>
    </row>
    <row r="6" spans="1:13" s="1" customFormat="1" ht="54.75" customHeight="1" x14ac:dyDescent="0.25">
      <c r="A6" s="17"/>
      <c r="B6" s="17"/>
      <c r="C6" s="5" t="s">
        <v>11</v>
      </c>
      <c r="D6" s="5" t="s">
        <v>12</v>
      </c>
      <c r="E6" s="5" t="s">
        <v>13</v>
      </c>
      <c r="F6" s="17"/>
      <c r="G6" s="17"/>
      <c r="H6" s="17"/>
      <c r="I6" s="17"/>
      <c r="J6" s="17"/>
      <c r="K6" s="17"/>
      <c r="L6" s="17"/>
      <c r="M6" s="17"/>
    </row>
    <row r="7" spans="1:13" s="1" customFormat="1" ht="18" customHeight="1" x14ac:dyDescent="0.25">
      <c r="A7" s="6">
        <v>1</v>
      </c>
      <c r="B7" s="16" t="s">
        <v>21</v>
      </c>
      <c r="C7" s="7">
        <v>757</v>
      </c>
      <c r="D7" s="7">
        <v>779.71</v>
      </c>
      <c r="E7" s="7">
        <v>795</v>
      </c>
      <c r="F7" s="7">
        <f t="shared" ref="F7" si="0">SUM(C7:E7)/3</f>
        <v>777.23666666666668</v>
      </c>
      <c r="G7" s="7">
        <f t="shared" ref="G7" si="1">SQRT(((SUMSQ(C7-F7))+(SUMSQ(D7-F7))+(SUMSQ(E7-F7)))/2)</f>
        <v>19.120356516899296</v>
      </c>
      <c r="H7" s="7">
        <f t="shared" ref="H7" si="2">G7/F7*100</f>
        <v>2.4600430392586508</v>
      </c>
      <c r="I7" s="6">
        <v>2</v>
      </c>
      <c r="J7" s="6" t="s">
        <v>14</v>
      </c>
      <c r="K7" s="6"/>
      <c r="L7" s="7">
        <f>MIN(C7:E7)</f>
        <v>757</v>
      </c>
      <c r="M7" s="7">
        <f>I7*L7</f>
        <v>1514</v>
      </c>
    </row>
    <row r="8" spans="1:13" s="1" customFormat="1" ht="18" customHeight="1" x14ac:dyDescent="0.25">
      <c r="A8" s="6">
        <v>2</v>
      </c>
      <c r="B8" s="16" t="s">
        <v>22</v>
      </c>
      <c r="C8" s="7">
        <v>588</v>
      </c>
      <c r="D8" s="7">
        <v>605.64</v>
      </c>
      <c r="E8" s="7">
        <v>617</v>
      </c>
      <c r="F8" s="7">
        <f t="shared" ref="F8:F15" si="3">SUM(C8:E8)/3</f>
        <v>603.54666666666662</v>
      </c>
      <c r="G8" s="7">
        <f t="shared" ref="G8:G15" si="4">SQRT(((SUMSQ(C8-F8))+(SUMSQ(D8-F8))+(SUMSQ(E8-F8)))/2)</f>
        <v>14.612889287657431</v>
      </c>
      <c r="H8" s="7">
        <f t="shared" ref="H8:H15" si="5">G8/F8*100</f>
        <v>2.4211697445639278</v>
      </c>
      <c r="I8" s="6">
        <v>1</v>
      </c>
      <c r="J8" s="6" t="s">
        <v>14</v>
      </c>
      <c r="K8" s="6"/>
      <c r="L8" s="7">
        <f t="shared" ref="L8:L15" si="6">MIN(C8:E8)</f>
        <v>588</v>
      </c>
      <c r="M8" s="7">
        <f t="shared" ref="M8:M15" si="7">I8*L8</f>
        <v>588</v>
      </c>
    </row>
    <row r="9" spans="1:13" s="1" customFormat="1" ht="18" customHeight="1" x14ac:dyDescent="0.25">
      <c r="A9" s="6">
        <v>3</v>
      </c>
      <c r="B9" s="16" t="s">
        <v>29</v>
      </c>
      <c r="C9" s="7">
        <v>1250</v>
      </c>
      <c r="D9" s="7">
        <v>1287.5</v>
      </c>
      <c r="E9" s="7">
        <v>1313</v>
      </c>
      <c r="F9" s="7">
        <f t="shared" si="3"/>
        <v>1283.5</v>
      </c>
      <c r="G9" s="7">
        <f t="shared" si="4"/>
        <v>31.68990375498165</v>
      </c>
      <c r="H9" s="7">
        <f t="shared" si="5"/>
        <v>2.4690224974664314</v>
      </c>
      <c r="I9" s="6">
        <v>1</v>
      </c>
      <c r="J9" s="6" t="s">
        <v>30</v>
      </c>
      <c r="K9" s="6"/>
      <c r="L9" s="7">
        <f t="shared" si="6"/>
        <v>1250</v>
      </c>
      <c r="M9" s="7">
        <f t="shared" si="7"/>
        <v>1250</v>
      </c>
    </row>
    <row r="10" spans="1:13" s="1" customFormat="1" ht="18" customHeight="1" x14ac:dyDescent="0.25">
      <c r="A10" s="6">
        <v>4</v>
      </c>
      <c r="B10" s="16" t="s">
        <v>23</v>
      </c>
      <c r="C10" s="7">
        <v>783</v>
      </c>
      <c r="D10" s="7">
        <v>806.49</v>
      </c>
      <c r="E10" s="7">
        <v>822</v>
      </c>
      <c r="F10" s="7">
        <f t="shared" si="3"/>
        <v>803.82999999999993</v>
      </c>
      <c r="G10" s="7">
        <f t="shared" si="4"/>
        <v>19.63559777546892</v>
      </c>
      <c r="H10" s="7">
        <f t="shared" si="5"/>
        <v>2.4427550322168772</v>
      </c>
      <c r="I10" s="6">
        <v>5</v>
      </c>
      <c r="J10" s="6" t="s">
        <v>14</v>
      </c>
      <c r="K10" s="6"/>
      <c r="L10" s="7">
        <f t="shared" si="6"/>
        <v>783</v>
      </c>
      <c r="M10" s="7">
        <f t="shared" si="7"/>
        <v>3915</v>
      </c>
    </row>
    <row r="11" spans="1:13" s="1" customFormat="1" ht="18" customHeight="1" x14ac:dyDescent="0.25">
      <c r="A11" s="6">
        <v>5</v>
      </c>
      <c r="B11" s="16" t="s">
        <v>24</v>
      </c>
      <c r="C11" s="7">
        <v>1112</v>
      </c>
      <c r="D11" s="7">
        <v>1145.3599999999999</v>
      </c>
      <c r="E11" s="7">
        <v>1168</v>
      </c>
      <c r="F11" s="7">
        <f t="shared" si="3"/>
        <v>1141.7866666666666</v>
      </c>
      <c r="G11" s="7">
        <f t="shared" si="4"/>
        <v>28.170490470230245</v>
      </c>
      <c r="H11" s="7">
        <f t="shared" si="5"/>
        <v>2.4672288872028267</v>
      </c>
      <c r="I11" s="6">
        <v>2</v>
      </c>
      <c r="J11" s="6" t="s">
        <v>14</v>
      </c>
      <c r="K11" s="6"/>
      <c r="L11" s="7">
        <f t="shared" si="6"/>
        <v>1112</v>
      </c>
      <c r="M11" s="7">
        <f t="shared" si="7"/>
        <v>2224</v>
      </c>
    </row>
    <row r="12" spans="1:13" s="1" customFormat="1" ht="18" customHeight="1" x14ac:dyDescent="0.25">
      <c r="A12" s="6">
        <v>6</v>
      </c>
      <c r="B12" s="16" t="s">
        <v>25</v>
      </c>
      <c r="C12" s="7">
        <v>763</v>
      </c>
      <c r="D12" s="7">
        <v>785.89</v>
      </c>
      <c r="E12" s="7">
        <v>801</v>
      </c>
      <c r="F12" s="7">
        <f t="shared" si="3"/>
        <v>783.29666666666662</v>
      </c>
      <c r="G12" s="7">
        <f t="shared" si="4"/>
        <v>19.132277264699393</v>
      </c>
      <c r="H12" s="7">
        <f t="shared" si="5"/>
        <v>2.4425327055350756</v>
      </c>
      <c r="I12" s="6">
        <v>4</v>
      </c>
      <c r="J12" s="6" t="s">
        <v>14</v>
      </c>
      <c r="K12" s="6"/>
      <c r="L12" s="7">
        <f t="shared" si="6"/>
        <v>763</v>
      </c>
      <c r="M12" s="7">
        <f t="shared" si="7"/>
        <v>3052</v>
      </c>
    </row>
    <row r="13" spans="1:13" s="1" customFormat="1" ht="18" customHeight="1" x14ac:dyDescent="0.25">
      <c r="A13" s="6">
        <v>7</v>
      </c>
      <c r="B13" s="16" t="s">
        <v>26</v>
      </c>
      <c r="C13" s="7">
        <v>906</v>
      </c>
      <c r="D13" s="7">
        <v>933.18</v>
      </c>
      <c r="E13" s="7">
        <v>951</v>
      </c>
      <c r="F13" s="7">
        <f t="shared" si="3"/>
        <v>930.06</v>
      </c>
      <c r="G13" s="7">
        <f t="shared" si="4"/>
        <v>22.661659250813916</v>
      </c>
      <c r="H13" s="7">
        <f t="shared" si="5"/>
        <v>2.4365803551183705</v>
      </c>
      <c r="I13" s="6">
        <v>4</v>
      </c>
      <c r="J13" s="6" t="s">
        <v>14</v>
      </c>
      <c r="K13" s="6"/>
      <c r="L13" s="7">
        <f t="shared" si="6"/>
        <v>906</v>
      </c>
      <c r="M13" s="7">
        <f t="shared" si="7"/>
        <v>3624</v>
      </c>
    </row>
    <row r="14" spans="1:13" s="1" customFormat="1" ht="18" customHeight="1" x14ac:dyDescent="0.25">
      <c r="A14" s="6">
        <v>8</v>
      </c>
      <c r="B14" s="16" t="s">
        <v>27</v>
      </c>
      <c r="C14" s="7">
        <v>495</v>
      </c>
      <c r="D14" s="7">
        <v>509.85</v>
      </c>
      <c r="E14" s="7">
        <v>520</v>
      </c>
      <c r="F14" s="7">
        <f t="shared" si="3"/>
        <v>508.2833333333333</v>
      </c>
      <c r="G14" s="7">
        <f t="shared" si="4"/>
        <v>12.573417726828826</v>
      </c>
      <c r="H14" s="7">
        <f t="shared" si="5"/>
        <v>2.4737025399538632</v>
      </c>
      <c r="I14" s="6">
        <v>6</v>
      </c>
      <c r="J14" s="6" t="s">
        <v>30</v>
      </c>
      <c r="K14" s="6"/>
      <c r="L14" s="7">
        <f t="shared" si="6"/>
        <v>495</v>
      </c>
      <c r="M14" s="7">
        <f t="shared" si="7"/>
        <v>2970</v>
      </c>
    </row>
    <row r="15" spans="1:13" s="1" customFormat="1" ht="18" customHeight="1" x14ac:dyDescent="0.25">
      <c r="A15" s="6">
        <v>9</v>
      </c>
      <c r="B15" s="16" t="s">
        <v>28</v>
      </c>
      <c r="C15" s="7">
        <v>246</v>
      </c>
      <c r="D15" s="7">
        <v>253.38</v>
      </c>
      <c r="E15" s="7">
        <v>258</v>
      </c>
      <c r="F15" s="7">
        <f t="shared" si="3"/>
        <v>252.46</v>
      </c>
      <c r="G15" s="7">
        <f t="shared" si="4"/>
        <v>6.0526688328372957</v>
      </c>
      <c r="H15" s="7">
        <f t="shared" si="5"/>
        <v>2.3974763656964648</v>
      </c>
      <c r="I15" s="6">
        <v>10</v>
      </c>
      <c r="J15" s="6" t="s">
        <v>31</v>
      </c>
      <c r="K15" s="6"/>
      <c r="L15" s="7">
        <f t="shared" si="6"/>
        <v>246</v>
      </c>
      <c r="M15" s="7">
        <f t="shared" si="7"/>
        <v>2460</v>
      </c>
    </row>
    <row r="16" spans="1:13" s="1" customFormat="1" ht="24" customHeight="1" x14ac:dyDescent="0.25">
      <c r="A16" s="8"/>
      <c r="B16" s="9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10">
        <f>SUM(M7:M15)</f>
        <v>21597</v>
      </c>
    </row>
    <row r="17" spans="1:13" s="1" customFormat="1" ht="24" customHeight="1" x14ac:dyDescent="0.25">
      <c r="B17" s="11"/>
      <c r="M17" s="12"/>
    </row>
    <row r="18" spans="1:13" s="14" customFormat="1" ht="15.75" x14ac:dyDescent="0.25">
      <c r="A18" s="13" t="s">
        <v>32</v>
      </c>
    </row>
    <row r="19" spans="1:13" s="1" customFormat="1" x14ac:dyDescent="0.25"/>
    <row r="20" spans="1:13" s="1" customFormat="1" x14ac:dyDescent="0.25">
      <c r="B20" s="1" t="s">
        <v>16</v>
      </c>
      <c r="C20" s="15"/>
      <c r="D20" s="15"/>
      <c r="E20" s="1" t="s">
        <v>17</v>
      </c>
    </row>
    <row r="21" spans="1:13" s="1" customFormat="1" x14ac:dyDescent="0.25"/>
    <row r="22" spans="1:13" s="1" customFormat="1" x14ac:dyDescent="0.25"/>
    <row r="23" spans="1:13" s="1" customFormat="1" x14ac:dyDescent="0.25"/>
  </sheetData>
  <mergeCells count="12">
    <mergeCell ref="J5:J6"/>
    <mergeCell ref="L5:L6"/>
    <mergeCell ref="M5:M6"/>
    <mergeCell ref="B3:H3"/>
    <mergeCell ref="G5:G6"/>
    <mergeCell ref="H5:H6"/>
    <mergeCell ref="K5:K6"/>
    <mergeCell ref="A5:A6"/>
    <mergeCell ref="B5:B6"/>
    <mergeCell ref="C5:E5"/>
    <mergeCell ref="F5:F6"/>
    <mergeCell ref="I5:I6"/>
  </mergeCells>
  <pageMargins left="0.70866141732283472" right="0.70866141732283472" top="0.74803149606299213" bottom="0.74803149606299213" header="0.31496062992125984" footer="0.31496062992125984"/>
  <pageSetup paperSize="9" scale="8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KONTRAKT</dc:creator>
  <cp:lastModifiedBy>KONTRAKT</cp:lastModifiedBy>
  <cp:lastPrinted>2026-06-16T09:14:22Z</cp:lastPrinted>
  <dcterms:created xsi:type="dcterms:W3CDTF">2024-06-03T08:12:31Z</dcterms:created>
  <dcterms:modified xsi:type="dcterms:W3CDTF">2026-06-16T09:26:48Z</dcterms:modified>
</cp:coreProperties>
</file>