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filterPrivacy="1"/>
  <xr:revisionPtr revIDLastSave="0" documentId="13_ncr:1_{F3FBEB59-A460-4C42-822F-8402082338B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definedNames>
    <definedName name="_xlnm._FilterDatabase" localSheetId="0" hidden="1">Лист1!$A$22:$N$32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1" i="1" l="1"/>
  <c r="K31" i="1"/>
  <c r="H31" i="1"/>
  <c r="N31" i="1" s="1"/>
  <c r="L30" i="1"/>
  <c r="K30" i="1"/>
  <c r="H30" i="1"/>
  <c r="N30" i="1" s="1"/>
  <c r="L29" i="1"/>
  <c r="K29" i="1"/>
  <c r="H29" i="1"/>
  <c r="N29" i="1" s="1"/>
  <c r="L28" i="1"/>
  <c r="K28" i="1"/>
  <c r="H28" i="1"/>
  <c r="N28" i="1" s="1"/>
  <c r="L27" i="1"/>
  <c r="K27" i="1"/>
  <c r="H27" i="1"/>
  <c r="N27" i="1" s="1"/>
  <c r="M29" i="1" l="1"/>
  <c r="M27" i="1"/>
  <c r="M28" i="1"/>
  <c r="M31" i="1"/>
  <c r="M30" i="1"/>
  <c r="L26" i="1"/>
  <c r="K26" i="1"/>
  <c r="H26" i="1"/>
  <c r="N26" i="1" s="1"/>
  <c r="L25" i="1"/>
  <c r="K25" i="1"/>
  <c r="H25" i="1"/>
  <c r="N25" i="1" s="1"/>
  <c r="L24" i="1"/>
  <c r="K24" i="1"/>
  <c r="H24" i="1"/>
  <c r="N24" i="1" s="1"/>
  <c r="M26" i="1" l="1"/>
  <c r="M25" i="1"/>
  <c r="M24" i="1"/>
  <c r="L23" i="1"/>
  <c r="K23" i="1"/>
  <c r="H23" i="1"/>
  <c r="N23" i="1" s="1"/>
  <c r="N32" i="1" s="1"/>
  <c r="M23" i="1" l="1"/>
</calcChain>
</file>

<file path=xl/sharedStrings.xml><?xml version="1.0" encoding="utf-8"?>
<sst xmlns="http://schemas.openxmlformats.org/spreadsheetml/2006/main" count="34" uniqueCount="34">
  <si>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</si>
  <si>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</si>
  <si>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</si>
  <si>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</si>
  <si>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</si>
  <si>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</si>
  <si>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</si>
  <si>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</si>
  <si>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</si>
  <si>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</si>
  <si>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</si>
  <si>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</si>
  <si>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</si>
  <si>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</si>
  <si>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</si>
  <si>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</si>
  <si>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</si>
  <si>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</si>
  <si>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</si>
  <si>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13=8*9/10</t>
  </si>
  <si>
    <t xml:space="preserve">Начальная (максимальная) цена контракта </t>
  </si>
  <si>
    <t xml:space="preserve"> тыс. руб. </t>
  </si>
  <si>
    <t>Руководитель</t>
  </si>
  <si>
    <t>11=             /10</t>
  </si>
  <si>
    <t>Определение КМАФАнМ</t>
  </si>
  <si>
    <t>Определение БГКП</t>
  </si>
  <si>
    <t>Определение Stapylococcus aureus</t>
  </si>
  <si>
    <t>Определение ПКФ, в т.ч. сальмонелл</t>
  </si>
  <si>
    <t>Определение бактерий рода Proteus</t>
  </si>
  <si>
    <t>Определение достаточности термической обработки</t>
  </si>
  <si>
    <t>Определение энергетической ценности (по факту)</t>
  </si>
  <si>
    <t>Отбор проб пищевых продуктов менее 5 проб</t>
  </si>
  <si>
    <t>Санитарно-эпидемиологическая экспертиза пищевой продукции (дошкольные образовательные и общеобразовательные учреждения)</t>
  </si>
  <si>
    <r>
      <t xml:space="preserve">                                                                                                                                </t>
    </r>
    <r>
      <rPr>
        <b/>
        <sz val="11"/>
        <color theme="1"/>
        <rFont val="Times New Roman"/>
        <family val="1"/>
        <charset val="204"/>
      </rPr>
      <t>Расчет начальной (максимальной) цены контракта</t>
    </r>
    <r>
      <rPr>
        <sz val="11"/>
        <color theme="1"/>
        <rFont val="Times New Roman"/>
        <family val="1"/>
        <charset val="204"/>
      </rPr>
      <t xml:space="preserve">
   1. Начальная (максимальная) цена контракта определена в соответствии с требованиями части 20 статьи 22 Федерального закона от 05.04.2013 №44-ФЗ "О контрактной системе в сфере закупок 
товаров, работ, услуг для обеспечения государственных и муниципальных нужд".
   2. Начальная (максимальная) цена контракта определяется и обосновывается посредством применения метода сопоставимых рыночных цен (анализа рынка), в соответствии с методическими 
рекомендациями по применению методов определения начальной (максимальной) цены контракта, установленными приказом Министерством экономического развития Российской Федерации 
от 02.10.2013 №567 «Об утверждении методических рекомендаций по применению методов определения начальной (максимальной) цены контракта, цены контракта, заключаемого 
с единственным поставщиком (поставщиком, исполнителем)».
                                                                                   </t>
    </r>
    <r>
      <rPr>
        <b/>
        <sz val="11"/>
        <color theme="1"/>
        <rFont val="Times New Roman"/>
        <family val="1"/>
        <charset val="204"/>
      </rPr>
      <t xml:space="preserve">      Определение и обоснование НМЦК методом сопоставимых рыночных цен (анализа рынка)</t>
    </r>
    <r>
      <rPr>
        <sz val="11"/>
        <color theme="1"/>
        <rFont val="Times New Roman"/>
        <family val="1"/>
        <charset val="204"/>
      </rPr>
      <t xml:space="preserve">
   3. 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
работ, услуг, информация о которых имеется в свободном доступе (в частности, опубликована в печати, размещена на сайтах в сети "Интернет"). Ответы на запрос получены от 3-х поставщиков 
(подрядчиков, исполнителей)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</si>
</sst>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11" fillId="0" borderId="0" xfId="0" applyFont="1"/>
    <xf numFmtId="0" fontId="12" fillId="0" borderId="0" xfId="0" applyFont="1"/>
    <xf numFmtId="0" fontId="12" fillId="0" borderId="3" xfId="0" applyFont="1" applyBorder="1"/>
    <xf numFmtId="0" fontId="5" fillId="2" borderId="1" xfId="0" applyFont="1" applyFill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1" fontId="9" fillId="0" borderId="18" xfId="0" applyNumberFormat="1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top" wrapText="1"/>
    </xf>
    <xf numFmtId="0" fontId="8" fillId="0" borderId="26" xfId="0" applyFont="1" applyBorder="1" applyAlignment="1">
      <alignment horizontal="center" vertical="center" wrapText="1"/>
    </xf>
    <xf numFmtId="10" fontId="10" fillId="0" borderId="5" xfId="0" applyNumberFormat="1" applyFont="1" applyBorder="1" applyAlignment="1">
      <alignment horizontal="center" vertical="center" wrapText="1"/>
    </xf>
    <xf numFmtId="4" fontId="5" fillId="2" borderId="27" xfId="0" applyNumberFormat="1" applyFont="1" applyFill="1" applyBorder="1" applyAlignment="1">
      <alignment horizontal="right" vertical="center" wrapText="1"/>
    </xf>
    <xf numFmtId="4" fontId="5" fillId="2" borderId="17" xfId="0" applyNumberFormat="1" applyFont="1" applyFill="1" applyBorder="1" applyAlignment="1">
      <alignment vertical="center" wrapText="1"/>
    </xf>
    <xf numFmtId="4" fontId="10" fillId="2" borderId="18" xfId="0" applyNumberFormat="1" applyFont="1" applyFill="1" applyBorder="1" applyAlignment="1">
      <alignment horizontal="center" vertical="center" wrapText="1"/>
    </xf>
    <xf numFmtId="4" fontId="5" fillId="2" borderId="28" xfId="0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right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31" xfId="0" applyFont="1" applyFill="1" applyBorder="1" applyAlignment="1">
      <alignment horizontal="center" vertical="center" wrapText="1"/>
    </xf>
    <xf numFmtId="0" fontId="8" fillId="2" borderId="32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2" fontId="8" fillId="2" borderId="30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" fillId="0" borderId="0" xfId="0" applyFont="1" applyAlignment="1">
      <alignment horizontal="right"/>
    </xf>
    <xf numFmtId="0" fontId="1" fillId="0" borderId="29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4" fontId="4" fillId="0" borderId="10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0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126682</xdr:colOff>
      <xdr:row>20</xdr:row>
      <xdr:rowOff>152400</xdr:rowOff>
    </xdr:from>
    <xdr:to>
      <xdr:col>7</xdr:col>
      <xdr:colOff>752475</xdr:colOff>
      <xdr:row>20</xdr:row>
      <xdr:rowOff>752475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632132" y="1876425"/>
          <a:ext cx="625793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20</xdr:row>
      <xdr:rowOff>276225</xdr:rowOff>
    </xdr:from>
    <xdr:to>
      <xdr:col>13</xdr:col>
      <xdr:colOff>1000125</xdr:colOff>
      <xdr:row>20</xdr:row>
      <xdr:rowOff>828038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20</xdr:row>
      <xdr:rowOff>487846</xdr:rowOff>
    </xdr:from>
    <xdr:to>
      <xdr:col>11</xdr:col>
      <xdr:colOff>771525</xdr:colOff>
      <xdr:row>20</xdr:row>
      <xdr:rowOff>877734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551379" y="1622563"/>
          <a:ext cx="742950" cy="3898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20</xdr:row>
      <xdr:rowOff>609600</xdr:rowOff>
    </xdr:from>
    <xdr:to>
      <xdr:col>12</xdr:col>
      <xdr:colOff>1009650</xdr:colOff>
      <xdr:row>20</xdr:row>
      <xdr:rowOff>923288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295275</xdr:colOff>
      <xdr:row>21</xdr:row>
      <xdr:rowOff>133350</xdr:rowOff>
    </xdr:from>
    <xdr:to>
      <xdr:col>10</xdr:col>
      <xdr:colOff>609600</xdr:colOff>
      <xdr:row>21</xdr:row>
      <xdr:rowOff>533400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858125" y="2838450"/>
          <a:ext cx="31432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19</xdr:row>
      <xdr:rowOff>28575</xdr:rowOff>
    </xdr:from>
    <xdr:to>
      <xdr:col>13</xdr:col>
      <xdr:colOff>514350</xdr:colOff>
      <xdr:row>19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31</xdr:row>
      <xdr:rowOff>38100</xdr:rowOff>
    </xdr:from>
    <xdr:to>
      <xdr:col>12</xdr:col>
      <xdr:colOff>962025</xdr:colOff>
      <xdr:row>32</xdr:row>
      <xdr:rowOff>19878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5"/>
  <sheetViews>
    <sheetView tabSelected="1" topLeftCell="A10" zoomScale="115" zoomScaleNormal="115" workbookViewId="0">
      <selection activeCell="C30" sqref="C30"/>
    </sheetView>
  </sheetViews>
  <sheetFormatPr defaultRowHeight="14.4" x14ac:dyDescent="0.3"/>
  <cols>
    <col min="1" max="1" width="5.109375" customWidth="1"/>
    <col min="2" max="2" width="30.109375" customWidth="1"/>
    <col min="3" max="3" width="10.44140625" customWidth="1"/>
    <col min="4" max="4" width="10.5546875" customWidth="1"/>
    <col min="5" max="5" width="11" customWidth="1"/>
    <col min="6" max="6" width="8" customWidth="1"/>
    <col min="7" max="7" width="7.88671875" customWidth="1"/>
    <col min="8" max="8" width="12.5546875" customWidth="1"/>
    <col min="10" max="10" width="10" customWidth="1"/>
    <col min="11" max="11" width="14.109375" customWidth="1"/>
    <col min="12" max="12" width="12.5546875" customWidth="1"/>
    <col min="13" max="13" width="16.5546875" customWidth="1"/>
    <col min="14" max="14" width="16" customWidth="1"/>
  </cols>
  <sheetData>
    <row r="1" spans="1:1" s="36" customFormat="1" ht="15" customHeight="1" x14ac:dyDescent="0.3">
      <c r="A1" s="36" t="s">
        <v>33</v>
      </c>
    </row>
    <row r="2" spans="1:1" s="36" customFormat="1" x14ac:dyDescent="0.3"/>
    <row r="3" spans="1:1" s="36" customFormat="1" x14ac:dyDescent="0.3"/>
    <row r="4" spans="1:1" s="36" customFormat="1" x14ac:dyDescent="0.3"/>
    <row r="5" spans="1:1" s="36" customFormat="1" x14ac:dyDescent="0.3"/>
    <row r="6" spans="1:1" s="36" customFormat="1" x14ac:dyDescent="0.3"/>
    <row r="7" spans="1:1" s="36" customFormat="1" x14ac:dyDescent="0.3"/>
    <row r="8" spans="1:1" s="36" customFormat="1" x14ac:dyDescent="0.3"/>
    <row r="9" spans="1:1" s="36" customFormat="1" x14ac:dyDescent="0.3"/>
    <row r="10" spans="1:1" s="36" customFormat="1" x14ac:dyDescent="0.3"/>
    <row r="11" spans="1:1" s="36" customFormat="1" x14ac:dyDescent="0.3"/>
    <row r="12" spans="1:1" s="36" customFormat="1" x14ac:dyDescent="0.3"/>
    <row r="13" spans="1:1" s="36" customFormat="1" x14ac:dyDescent="0.3"/>
    <row r="14" spans="1:1" s="36" customFormat="1" x14ac:dyDescent="0.3"/>
    <row r="15" spans="1:1" s="36" customFormat="1" x14ac:dyDescent="0.3"/>
    <row r="16" spans="1:1" s="36" customFormat="1" ht="15" thickBot="1" x14ac:dyDescent="0.35"/>
    <row r="17" spans="1:14" hidden="1" x14ac:dyDescent="0.3">
      <c r="A17" s="40" t="s">
        <v>0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</row>
    <row r="18" spans="1:14" ht="15.6" hidden="1" x14ac:dyDescent="0.3">
      <c r="A18" s="42" t="s">
        <v>1</v>
      </c>
      <c r="B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1:14" ht="15.6" hidden="1" x14ac:dyDescent="0.3">
      <c r="A19" s="42" t="s">
        <v>2</v>
      </c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</row>
    <row r="20" spans="1:14" ht="43.5" customHeight="1" x14ac:dyDescent="0.3">
      <c r="A20" s="43" t="s">
        <v>3</v>
      </c>
      <c r="B20" s="45" t="s">
        <v>4</v>
      </c>
      <c r="C20" s="47" t="s">
        <v>5</v>
      </c>
      <c r="D20" s="48"/>
      <c r="E20" s="48"/>
      <c r="F20" s="48"/>
      <c r="G20" s="48"/>
      <c r="H20" s="49"/>
      <c r="I20" s="50" t="s">
        <v>6</v>
      </c>
      <c r="J20" s="52" t="s">
        <v>7</v>
      </c>
      <c r="K20" s="54" t="s">
        <v>8</v>
      </c>
      <c r="L20" s="54"/>
      <c r="M20" s="55"/>
      <c r="N20" s="25" t="s">
        <v>21</v>
      </c>
    </row>
    <row r="21" spans="1:14" ht="73.2" customHeight="1" thickBot="1" x14ac:dyDescent="0.35">
      <c r="A21" s="44"/>
      <c r="B21" s="46"/>
      <c r="C21" s="17" t="s">
        <v>9</v>
      </c>
      <c r="D21" s="8" t="s">
        <v>10</v>
      </c>
      <c r="E21" s="8" t="s">
        <v>11</v>
      </c>
      <c r="F21" s="8" t="s">
        <v>12</v>
      </c>
      <c r="G21" s="8" t="s">
        <v>13</v>
      </c>
      <c r="H21" s="18"/>
      <c r="I21" s="51"/>
      <c r="J21" s="53"/>
      <c r="K21" s="3" t="s">
        <v>14</v>
      </c>
      <c r="L21" s="4" t="s">
        <v>15</v>
      </c>
      <c r="M21" s="22" t="s">
        <v>16</v>
      </c>
      <c r="N21" s="26"/>
    </row>
    <row r="22" spans="1:14" ht="51.6" customHeight="1" thickBot="1" x14ac:dyDescent="0.35">
      <c r="A22" s="30">
        <v>1</v>
      </c>
      <c r="B22" s="31">
        <v>2</v>
      </c>
      <c r="C22" s="32">
        <v>3</v>
      </c>
      <c r="D22" s="33">
        <v>4</v>
      </c>
      <c r="E22" s="12">
        <v>5</v>
      </c>
      <c r="F22" s="12">
        <v>6</v>
      </c>
      <c r="G22" s="12">
        <v>7</v>
      </c>
      <c r="H22" s="14" t="s">
        <v>17</v>
      </c>
      <c r="I22" s="16">
        <v>9</v>
      </c>
      <c r="J22" s="15" t="s">
        <v>18</v>
      </c>
      <c r="K22" s="13" t="s">
        <v>23</v>
      </c>
      <c r="L22" s="13">
        <v>12</v>
      </c>
      <c r="M22" s="23">
        <v>13</v>
      </c>
      <c r="N22" s="16" t="s">
        <v>19</v>
      </c>
    </row>
    <row r="23" spans="1:14" x14ac:dyDescent="0.3">
      <c r="A23" s="34">
        <v>1</v>
      </c>
      <c r="B23" s="56" t="s">
        <v>24</v>
      </c>
      <c r="C23" s="35">
        <v>565</v>
      </c>
      <c r="D23" s="35">
        <v>447.34</v>
      </c>
      <c r="E23" s="9">
        <v>514</v>
      </c>
      <c r="F23" s="10"/>
      <c r="G23" s="10"/>
      <c r="H23" s="19">
        <f t="shared" ref="H23:H26" si="0">C23+D23+E23+F23+G23</f>
        <v>1526.34</v>
      </c>
      <c r="I23" s="21">
        <v>3</v>
      </c>
      <c r="J23" s="20">
        <v>3</v>
      </c>
      <c r="K23" s="11">
        <f t="shared" ref="K23:K26" si="1">AVERAGE(C23:G23)</f>
        <v>508.78</v>
      </c>
      <c r="L23" s="11">
        <f t="shared" ref="L23:L26" si="2">STDEV(C23:G23)</f>
        <v>59.003433798381614</v>
      </c>
      <c r="M23" s="24">
        <f t="shared" ref="M23:M26" si="3">L23/K23</f>
        <v>0.11597042690039235</v>
      </c>
      <c r="N23" s="27">
        <f t="shared" ref="N23:N26" si="4">ROUND(H23*I23/J23,2)</f>
        <v>1526.34</v>
      </c>
    </row>
    <row r="24" spans="1:14" x14ac:dyDescent="0.3">
      <c r="A24" s="34">
        <v>2</v>
      </c>
      <c r="B24" s="56" t="s">
        <v>25</v>
      </c>
      <c r="C24" s="35">
        <v>534</v>
      </c>
      <c r="D24" s="35">
        <v>421.91</v>
      </c>
      <c r="E24" s="9">
        <v>485</v>
      </c>
      <c r="F24" s="10"/>
      <c r="G24" s="10"/>
      <c r="H24" s="19">
        <f t="shared" si="0"/>
        <v>1440.91</v>
      </c>
      <c r="I24" s="21">
        <v>3</v>
      </c>
      <c r="J24" s="20">
        <v>3</v>
      </c>
      <c r="K24" s="11">
        <f t="shared" si="1"/>
        <v>480.30333333333334</v>
      </c>
      <c r="L24" s="11">
        <f t="shared" si="2"/>
        <v>56.192401918171569</v>
      </c>
      <c r="M24" s="24">
        <f t="shared" si="3"/>
        <v>0.11699357055924013</v>
      </c>
      <c r="N24" s="27">
        <f t="shared" si="4"/>
        <v>1440.91</v>
      </c>
    </row>
    <row r="25" spans="1:14" x14ac:dyDescent="0.3">
      <c r="A25" s="34">
        <v>3</v>
      </c>
      <c r="B25" s="56" t="s">
        <v>26</v>
      </c>
      <c r="C25" s="35">
        <v>511</v>
      </c>
      <c r="D25" s="35">
        <v>386.34</v>
      </c>
      <c r="E25" s="9">
        <v>444</v>
      </c>
      <c r="F25" s="10"/>
      <c r="G25" s="10"/>
      <c r="H25" s="19">
        <f t="shared" si="0"/>
        <v>1341.34</v>
      </c>
      <c r="I25" s="21">
        <v>3</v>
      </c>
      <c r="J25" s="20">
        <v>3</v>
      </c>
      <c r="K25" s="11">
        <f t="shared" si="1"/>
        <v>447.11333333333329</v>
      </c>
      <c r="L25" s="11">
        <f t="shared" si="2"/>
        <v>62.388288430869373</v>
      </c>
      <c r="M25" s="24">
        <f t="shared" si="3"/>
        <v>0.13953573686955442</v>
      </c>
      <c r="N25" s="27">
        <f t="shared" si="4"/>
        <v>1341.34</v>
      </c>
    </row>
    <row r="26" spans="1:14" ht="13.2" customHeight="1" x14ac:dyDescent="0.3">
      <c r="A26" s="34">
        <v>4</v>
      </c>
      <c r="B26" s="56" t="s">
        <v>27</v>
      </c>
      <c r="C26" s="35">
        <v>1409</v>
      </c>
      <c r="D26" s="35">
        <v>1220</v>
      </c>
      <c r="E26" s="9">
        <v>1281</v>
      </c>
      <c r="F26" s="10"/>
      <c r="G26" s="10"/>
      <c r="H26" s="19">
        <f t="shared" si="0"/>
        <v>3910</v>
      </c>
      <c r="I26" s="21">
        <v>3</v>
      </c>
      <c r="J26" s="20">
        <v>3</v>
      </c>
      <c r="K26" s="11">
        <f t="shared" si="1"/>
        <v>1303.3333333333333</v>
      </c>
      <c r="L26" s="11">
        <f t="shared" si="2"/>
        <v>96.458972280101207</v>
      </c>
      <c r="M26" s="24">
        <f t="shared" si="3"/>
        <v>7.4009441647136479E-2</v>
      </c>
      <c r="N26" s="27">
        <f t="shared" si="4"/>
        <v>3910</v>
      </c>
    </row>
    <row r="27" spans="1:14" x14ac:dyDescent="0.3">
      <c r="A27" s="34">
        <v>5</v>
      </c>
      <c r="B27" s="56" t="s">
        <v>28</v>
      </c>
      <c r="C27" s="35">
        <v>463</v>
      </c>
      <c r="D27" s="35">
        <v>350.75</v>
      </c>
      <c r="E27" s="9">
        <v>403</v>
      </c>
      <c r="F27" s="10"/>
      <c r="G27" s="10"/>
      <c r="H27" s="19">
        <f t="shared" ref="H27:H30" si="5">C27+D27+E27+F27+G27</f>
        <v>1216.75</v>
      </c>
      <c r="I27" s="21">
        <v>2</v>
      </c>
      <c r="J27" s="20">
        <v>3</v>
      </c>
      <c r="K27" s="11">
        <f t="shared" ref="K27:K30" si="6">AVERAGE(C27:G27)</f>
        <v>405.58333333333331</v>
      </c>
      <c r="L27" s="11">
        <f t="shared" ref="L27:L30" si="7">STDEV(C27:G27)</f>
        <v>56.169572130588129</v>
      </c>
      <c r="M27" s="24">
        <f t="shared" ref="M27:M30" si="8">L27/K27</f>
        <v>0.13849082916931529</v>
      </c>
      <c r="N27" s="27">
        <f t="shared" ref="N27:N30" si="9">ROUND(H27*I27/J27,2)</f>
        <v>811.17</v>
      </c>
    </row>
    <row r="28" spans="1:14" ht="26.4" x14ac:dyDescent="0.3">
      <c r="A28" s="34">
        <v>6</v>
      </c>
      <c r="B28" s="56" t="s">
        <v>29</v>
      </c>
      <c r="C28" s="35">
        <v>1412</v>
      </c>
      <c r="D28" s="35">
        <v>1067.5</v>
      </c>
      <c r="E28" s="9">
        <v>1228</v>
      </c>
      <c r="F28" s="10"/>
      <c r="G28" s="10"/>
      <c r="H28" s="19">
        <f t="shared" si="5"/>
        <v>3707.5</v>
      </c>
      <c r="I28" s="21">
        <v>1</v>
      </c>
      <c r="J28" s="20">
        <v>3</v>
      </c>
      <c r="K28" s="11">
        <f t="shared" si="6"/>
        <v>1235.8333333333333</v>
      </c>
      <c r="L28" s="11">
        <f t="shared" si="7"/>
        <v>172.38353556338694</v>
      </c>
      <c r="M28" s="24">
        <f t="shared" si="8"/>
        <v>0.13948768892519511</v>
      </c>
      <c r="N28" s="27">
        <f t="shared" si="9"/>
        <v>1235.83</v>
      </c>
    </row>
    <row r="29" spans="1:14" ht="26.4" x14ac:dyDescent="0.3">
      <c r="A29" s="34">
        <v>7</v>
      </c>
      <c r="B29" s="57" t="s">
        <v>30</v>
      </c>
      <c r="C29" s="35">
        <v>5783</v>
      </c>
      <c r="D29" s="35">
        <v>4571.95</v>
      </c>
      <c r="E29" s="9">
        <v>5029</v>
      </c>
      <c r="F29" s="10"/>
      <c r="G29" s="10"/>
      <c r="H29" s="19">
        <f t="shared" si="5"/>
        <v>15383.95</v>
      </c>
      <c r="I29" s="21">
        <v>1</v>
      </c>
      <c r="J29" s="20">
        <v>3</v>
      </c>
      <c r="K29" s="11">
        <f t="shared" si="6"/>
        <v>5127.9833333333336</v>
      </c>
      <c r="L29" s="11">
        <f t="shared" si="7"/>
        <v>611.5625894651613</v>
      </c>
      <c r="M29" s="24">
        <f t="shared" si="8"/>
        <v>0.11925986293477837</v>
      </c>
      <c r="N29" s="27">
        <f t="shared" si="9"/>
        <v>5127.9799999999996</v>
      </c>
    </row>
    <row r="30" spans="1:14" ht="26.4" x14ac:dyDescent="0.3">
      <c r="A30" s="34">
        <v>8</v>
      </c>
      <c r="B30" s="56" t="s">
        <v>31</v>
      </c>
      <c r="C30" s="35">
        <v>2272</v>
      </c>
      <c r="D30" s="35">
        <v>1718.16</v>
      </c>
      <c r="E30" s="9">
        <v>1976</v>
      </c>
      <c r="F30" s="10"/>
      <c r="G30" s="10"/>
      <c r="H30" s="19">
        <f t="shared" si="5"/>
        <v>5966.16</v>
      </c>
      <c r="I30" s="21">
        <v>1</v>
      </c>
      <c r="J30" s="20">
        <v>3</v>
      </c>
      <c r="K30" s="11">
        <f t="shared" si="6"/>
        <v>1988.72</v>
      </c>
      <c r="L30" s="11">
        <f t="shared" si="7"/>
        <v>277.13901782318527</v>
      </c>
      <c r="M30" s="24">
        <f t="shared" si="8"/>
        <v>0.13935547378373289</v>
      </c>
      <c r="N30" s="27">
        <f t="shared" si="9"/>
        <v>1988.72</v>
      </c>
    </row>
    <row r="31" spans="1:14" ht="52.8" x14ac:dyDescent="0.3">
      <c r="A31" s="34">
        <v>9</v>
      </c>
      <c r="B31" s="57" t="s">
        <v>32</v>
      </c>
      <c r="C31" s="35">
        <v>11047</v>
      </c>
      <c r="D31" s="35">
        <v>8352.94</v>
      </c>
      <c r="E31" s="9">
        <v>9606</v>
      </c>
      <c r="F31" s="10"/>
      <c r="G31" s="10"/>
      <c r="H31" s="19">
        <f t="shared" ref="H31" si="10">C31+D31+E31+F31+G31</f>
        <v>29005.940000000002</v>
      </c>
      <c r="I31" s="21">
        <v>1</v>
      </c>
      <c r="J31" s="20">
        <v>3</v>
      </c>
      <c r="K31" s="11">
        <f t="shared" ref="K31" si="11">AVERAGE(C31:G31)</f>
        <v>9668.6466666666674</v>
      </c>
      <c r="L31" s="11">
        <f t="shared" ref="L31" si="12">STDEV(C31:G31)</f>
        <v>1348.122128938362</v>
      </c>
      <c r="M31" s="24">
        <f t="shared" ref="M31" si="13">L31/K31</f>
        <v>0.1394323502984246</v>
      </c>
      <c r="N31" s="27">
        <f t="shared" ref="N31" si="14">ROUND(H31*I31/J31,2)</f>
        <v>9668.65</v>
      </c>
    </row>
    <row r="32" spans="1:14" ht="22.2" customHeight="1" thickBot="1" x14ac:dyDescent="0.35">
      <c r="A32" s="38" t="s">
        <v>20</v>
      </c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29"/>
      <c r="N32" s="28">
        <f>SUM(N23:N31)</f>
        <v>27050.940000000002</v>
      </c>
    </row>
    <row r="33" spans="1:14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2"/>
      <c r="L33" s="1"/>
      <c r="M33" s="1"/>
      <c r="N33" s="2"/>
    </row>
    <row r="34" spans="1:14" ht="15" hidden="1" customHeight="1" x14ac:dyDescent="0.3">
      <c r="A34" s="5"/>
      <c r="B34" s="37" t="s">
        <v>22</v>
      </c>
      <c r="C34" s="37"/>
      <c r="D34" s="37"/>
      <c r="E34" s="7"/>
      <c r="F34" s="7"/>
      <c r="G34" s="7"/>
      <c r="H34" s="6"/>
      <c r="I34" s="5"/>
      <c r="J34" s="5"/>
      <c r="K34" s="5"/>
      <c r="L34" s="5"/>
    </row>
    <row r="35" spans="1:14" ht="15" hidden="1" customHeight="1" x14ac:dyDescent="0.3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</row>
  </sheetData>
  <autoFilter ref="A22:N32" xr:uid="{00000000-0009-0000-0000-000000000000}"/>
  <mergeCells count="12">
    <mergeCell ref="A1:XFD16"/>
    <mergeCell ref="B34:D34"/>
    <mergeCell ref="A32:L32"/>
    <mergeCell ref="A17:N17"/>
    <mergeCell ref="A18:N18"/>
    <mergeCell ref="A19:N19"/>
    <mergeCell ref="A20:A21"/>
    <mergeCell ref="B20:B21"/>
    <mergeCell ref="C20:H20"/>
    <mergeCell ref="I20:I21"/>
    <mergeCell ref="J20:J21"/>
    <mergeCell ref="K20:M20"/>
  </mergeCells>
  <phoneticPr fontId="0" type="noConversion"/>
  <pageMargins left="0.25" right="0.25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2026-06-17T12:17:40Z</dcterms:modified>
</cp:coreProperties>
</file>