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8195" windowHeight="11820"/>
  </bookViews>
  <sheets>
    <sheet name="Лист 1" sheetId="4" r:id="rId1"/>
  </sheets>
  <calcPr calcId="125725" refMode="R1C1" fullPrecision="0"/>
</workbook>
</file>

<file path=xl/calcChain.xml><?xml version="1.0" encoding="utf-8"?>
<calcChain xmlns="http://schemas.openxmlformats.org/spreadsheetml/2006/main">
  <c r="K12" i="4"/>
  <c r="O14" l="1"/>
  <c r="P13" l="1"/>
  <c r="L12"/>
  <c r="O12"/>
  <c r="O13" s="1"/>
  <c r="M12" l="1"/>
</calcChain>
</file>

<file path=xl/sharedStrings.xml><?xml version="1.0" encoding="utf-8"?>
<sst xmlns="http://schemas.openxmlformats.org/spreadsheetml/2006/main" count="40" uniqueCount="39">
  <si>
    <t>к контракту № ___ от _______________</t>
  </si>
  <si>
    <t>(должность)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</si>
  <si>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</si>
  <si>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</si>
  <si>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</si>
  <si>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</si>
  <si>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</si>
  <si>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Дата подготовки обоснования НМЦК:          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</si>
  <si>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</si>
  <si>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Л.А.Лабухина</t>
  </si>
  <si>
    <t>Приложение № _____</t>
  </si>
  <si>
    <t>Итого, руб.</t>
  </si>
  <si>
    <t>Наименование товара</t>
  </si>
  <si>
    <t>Ед. изм.</t>
  </si>
  <si>
    <t>Кол-во</t>
  </si>
  <si>
    <t>Цена за ед., руб. (нормативный метод)</t>
  </si>
  <si>
    <t>Анализ рынка</t>
  </si>
  <si>
    <t>шт.</t>
  </si>
  <si>
    <t>Бухгалтер:</t>
  </si>
  <si>
    <t>КТРУ/ККН/ ОКПД2</t>
  </si>
  <si>
    <t>Анализа рынка</t>
  </si>
  <si>
    <t>(расшифровка подписи)</t>
  </si>
  <si>
    <t xml:space="preserve">      (подпись)             </t>
  </si>
  <si>
    <t>Валюта, используемая для формирования цены контракта и расчетов с поставщиками (исполнителями, подрядчиками) - Российский рубль.</t>
  </si>
  <si>
    <t>-</t>
  </si>
  <si>
    <t>Итого иа основании проведенного анализа рынка и расчетов НМЦК:</t>
  </si>
  <si>
    <r>
      <t xml:space="preserve">Нормативный метод  </t>
    </r>
    <r>
      <rPr>
        <b/>
        <sz val="9"/>
        <color theme="1"/>
        <rFont val="Times New Roman"/>
        <family val="1"/>
        <charset val="204"/>
      </rPr>
      <t xml:space="preserve">Распоряжение 
№ 221-р от 08.04.2026г. </t>
    </r>
  </si>
  <si>
    <t>Итого наименьшая общая стоимость товаров, работ, услуг:</t>
  </si>
  <si>
    <r>
      <t xml:space="preserve">Расчет  НАЧАЛЬНОЙ (МАКСИМАЛЬНОЙ) ЦЕНЫ КОНТРАКТА (НМЦК) </t>
    </r>
    <r>
      <rPr>
        <b/>
        <sz val="11"/>
        <color theme="1"/>
        <rFont val="Times New Roman"/>
        <family val="1"/>
        <charset val="204"/>
      </rPr>
      <t xml:space="preserve"> </t>
    </r>
  </si>
  <si>
    <r>
      <t xml:space="preserve">на Поставку коммутаторов </t>
    </r>
    <r>
      <rPr>
        <sz val="11"/>
        <color theme="1"/>
        <rFont val="Times New Roman"/>
        <family val="1"/>
        <charset val="204"/>
      </rPr>
      <t xml:space="preserve">для нужд Государственного бюджетного учреждения дополнительного образования Центра внешкольной работы с детьми и молодежью Калининского района Санкт-Петербурга "Академический"    </t>
    </r>
  </si>
  <si>
    <t>Коммутатор управляемый, 24 порта</t>
  </si>
  <si>
    <r>
      <t>Цена предложенная участником  № 1,
вх. № 67 от 18.06.2026 руб. ц</t>
    </r>
    <r>
      <rPr>
        <b/>
        <sz val="10"/>
        <color theme="1"/>
        <rFont val="Calibri"/>
        <family val="2"/>
        <charset val="204"/>
      </rPr>
      <t>₁</t>
    </r>
  </si>
  <si>
    <r>
      <t>Цена предложенная участником № 2, 
вх. № 68 от 18.06.2026
руб. ц</t>
    </r>
    <r>
      <rPr>
        <b/>
        <sz val="10"/>
        <color theme="1"/>
        <rFont val="Calibri"/>
        <family val="2"/>
        <charset val="204"/>
      </rPr>
      <t>₂</t>
    </r>
  </si>
  <si>
    <r>
      <t>Цена предложенная участником № 3, вх. № 69 от 18.06.2026
руб. ц</t>
    </r>
    <r>
      <rPr>
        <b/>
        <sz val="10"/>
        <color theme="1"/>
        <rFont val="Calibri"/>
        <family val="2"/>
        <charset val="204"/>
      </rPr>
      <t>₃</t>
    </r>
  </si>
  <si>
    <r>
      <t>Цена предложенная участником № 4, вх. № 70 от 18.06.2026 руб. ц</t>
    </r>
    <r>
      <rPr>
        <b/>
        <vertAlign val="subscript"/>
        <sz val="10"/>
        <color theme="1"/>
        <rFont val="Times New Roman"/>
        <family val="1"/>
        <charset val="204"/>
      </rPr>
      <t>4</t>
    </r>
  </si>
  <si>
    <r>
      <t>Цена предложенная участником № 5, вх. № 71 от 18.06.2026 руб. ц</t>
    </r>
    <r>
      <rPr>
        <b/>
        <vertAlign val="subscript"/>
        <sz val="10"/>
        <color theme="1"/>
        <rFont val="Times New Roman"/>
        <family val="1"/>
        <charset val="204"/>
      </rPr>
      <t>5</t>
    </r>
  </si>
  <si>
    <t>Закупка проводится способом у Единственного поставщика (исполнителя, подрядчика), цена контракта по наименьшему ценовому предложению составляет:  132 160 рублей 00 копеек (Сто тридцать две тысячи сто шестьдесят рублей 00 копеек).</t>
  </si>
  <si>
    <t>26.30.11.114
26.30.11.110-00000041</t>
  </si>
  <si>
    <r>
  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требованиями:
-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нужд";
- подп. в) п. 7 Постановление Правительства РФ от 23.12.2024 N 1875 "О мерах по предоставлению национального режима при осуществлении закупок товаров, работ, услуг для обеспечения государственных и
муниципальных нужд, закупок товаров, работ, услуг отдельными видами юридических лиц" (далее – Постановление № 1875);
-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
</t>
    </r>
    <r>
      <rPr>
        <b/>
        <sz val="10"/>
        <color theme="1"/>
        <rFont val="Times New Roman"/>
        <family val="1"/>
        <charset val="204"/>
      </rPr>
      <t>1) Метод сопоставимых рыночных цен.</t>
    </r>
    <r>
      <rPr>
        <sz val="10"/>
        <color theme="1"/>
        <rFont val="Times New Roman"/>
        <family val="1"/>
        <charset val="204"/>
      </rPr>
      <t xml:space="preserve">
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
а) в государственной информационной системе промышленности установлено (найдена информация)  5 субъектов деятельности в сфере промышленности, информация о которых включена в
государственную информационную систему промышленности, и из них, осуществляющим поставку товара направлено 5 запросов (исх. от 17.06.2026 № 107; исх. от от 17.06.2026 № 108; от 17.06.2026 № 109; от 17.06.2026 № 110; от 17.06.2026 № 111);
б) на официальном сайте единой информационной системы в реестре контрактов, заключенных заказчиками,  установлено (найдена информация) и направлено 1 запрос поставщикам, которые осуществляют 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(исх. от 17.06.2026 № 112).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5 (пять) ответов.</t>
    </r>
  </si>
</sst>
</file>

<file path=xl/styles.xml><?xml version="1.0" encoding="utf-8"?>
<styleSheet xmlns="http://schemas.openxmlformats.org/spreadsheetml/2006/main">
  <numFmts count="3">
    <numFmt numFmtId="164" formatCode="#,##0.00;[Red]#,##0.00"/>
    <numFmt numFmtId="165" formatCode="#,##0;[Red]#,##0"/>
    <numFmt numFmtId="166" formatCode="0.0%"/>
  </numFmts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b/>
      <vertAlign val="subscript"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4">
    <xf numFmtId="0" fontId="0" fillId="0" borderId="0" xfId="0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3" fillId="0" borderId="2" xfId="0" applyFont="1" applyBorder="1" applyAlignment="1">
      <alignment horizontal="center" vertical="center"/>
    </xf>
    <xf numFmtId="0" fontId="0" fillId="0" borderId="4" xfId="0" applyBorder="1"/>
    <xf numFmtId="0" fontId="4" fillId="0" borderId="6" xfId="0" applyFont="1" applyBorder="1" applyAlignment="1">
      <alignment horizontal="center" vertical="center" wrapText="1" shrinkToFit="1"/>
    </xf>
    <xf numFmtId="165" fontId="2" fillId="0" borderId="0" xfId="0" applyNumberFormat="1" applyFont="1" applyAlignment="1">
      <alignment horizontal="center"/>
    </xf>
    <xf numFmtId="0" fontId="13" fillId="0" borderId="0" xfId="0" applyFont="1"/>
    <xf numFmtId="0" fontId="12" fillId="0" borderId="0" xfId="0" applyFont="1" applyAlignment="1">
      <alignment horizontal="justify" vertical="center"/>
    </xf>
    <xf numFmtId="0" fontId="14" fillId="0" borderId="0" xfId="0" applyFont="1" applyAlignment="1">
      <alignment horizontal="center" vertical="center" wrapText="1"/>
    </xf>
    <xf numFmtId="0" fontId="5" fillId="0" borderId="7" xfId="0" applyFont="1" applyBorder="1" applyAlignment="1"/>
    <xf numFmtId="0" fontId="0" fillId="0" borderId="7" xfId="0" applyBorder="1"/>
    <xf numFmtId="0" fontId="4" fillId="0" borderId="1" xfId="0" applyFont="1" applyBorder="1" applyAlignment="1">
      <alignment horizontal="center" vertical="center" wrapText="1" shrinkToFit="1"/>
    </xf>
    <xf numFmtId="164" fontId="10" fillId="0" borderId="1" xfId="0" applyNumberFormat="1" applyFont="1" applyFill="1" applyBorder="1" applyAlignment="1">
      <alignment vertical="top"/>
    </xf>
    <xf numFmtId="164" fontId="10" fillId="0" borderId="1" xfId="0" applyNumberFormat="1" applyFont="1" applyFill="1" applyBorder="1" applyAlignment="1">
      <alignment horizontal="center" vertical="top"/>
    </xf>
    <xf numFmtId="164" fontId="2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Border="1"/>
    <xf numFmtId="0" fontId="3" fillId="0" borderId="0" xfId="0" applyFont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18" fillId="0" borderId="0" xfId="0" applyFont="1" applyFill="1" applyAlignment="1">
      <alignment vertical="top" wrapText="1"/>
    </xf>
    <xf numFmtId="0" fontId="10" fillId="0" borderId="0" xfId="0" applyFont="1" applyAlignment="1">
      <alignment horizontal="right" vertical="center"/>
    </xf>
    <xf numFmtId="0" fontId="10" fillId="0" borderId="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top"/>
    </xf>
    <xf numFmtId="0" fontId="0" fillId="0" borderId="0" xfId="0" applyFill="1" applyBorder="1"/>
    <xf numFmtId="164" fontId="8" fillId="0" borderId="5" xfId="0" applyNumberFormat="1" applyFont="1" applyFill="1" applyBorder="1" applyAlignment="1">
      <alignment vertical="top"/>
    </xf>
    <xf numFmtId="0" fontId="10" fillId="0" borderId="3" xfId="0" applyFont="1" applyFill="1" applyBorder="1" applyAlignment="1">
      <alignment horizontal="center" vertical="top"/>
    </xf>
    <xf numFmtId="0" fontId="10" fillId="0" borderId="4" xfId="0" applyFont="1" applyFill="1" applyBorder="1" applyAlignment="1">
      <alignment horizontal="center" vertical="top"/>
    </xf>
    <xf numFmtId="0" fontId="10" fillId="0" borderId="4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center" vertical="top" wrapText="1"/>
    </xf>
    <xf numFmtId="164" fontId="10" fillId="0" borderId="4" xfId="0" applyNumberFormat="1" applyFont="1" applyFill="1" applyBorder="1" applyAlignment="1">
      <alignment vertical="top"/>
    </xf>
    <xf numFmtId="9" fontId="8" fillId="0" borderId="4" xfId="1" applyFont="1" applyFill="1" applyBorder="1" applyAlignment="1">
      <alignment vertical="top"/>
    </xf>
    <xf numFmtId="164" fontId="10" fillId="0" borderId="5" xfId="0" applyNumberFormat="1" applyFont="1" applyFill="1" applyBorder="1" applyAlignment="1">
      <alignment horizontal="center" vertical="top"/>
    </xf>
    <xf numFmtId="0" fontId="0" fillId="0" borderId="0" xfId="0" applyBorder="1"/>
    <xf numFmtId="0" fontId="6" fillId="0" borderId="0" xfId="0" applyFont="1" applyBorder="1" applyAlignment="1">
      <alignment vertical="center" wrapText="1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9" fontId="4" fillId="0" borderId="1" xfId="1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vertical="center" wrapText="1"/>
    </xf>
    <xf numFmtId="0" fontId="0" fillId="0" borderId="8" xfId="0" applyBorder="1"/>
    <xf numFmtId="0" fontId="3" fillId="0" borderId="8" xfId="0" applyFont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166" fontId="8" fillId="0" borderId="1" xfId="1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5" fillId="0" borderId="4" xfId="0" applyNumberFormat="1" applyFont="1" applyBorder="1"/>
    <xf numFmtId="9" fontId="5" fillId="0" borderId="4" xfId="1" applyFont="1" applyFill="1" applyBorder="1"/>
    <xf numFmtId="165" fontId="2" fillId="0" borderId="5" xfId="0" applyNumberFormat="1" applyFont="1" applyBorder="1" applyAlignment="1">
      <alignment horizontal="center"/>
    </xf>
    <xf numFmtId="164" fontId="8" fillId="2" borderId="1" xfId="0" applyNumberFormat="1" applyFont="1" applyFill="1" applyBorder="1" applyAlignment="1">
      <alignment horizontal="right"/>
    </xf>
    <xf numFmtId="0" fontId="10" fillId="0" borderId="4" xfId="0" applyFont="1" applyBorder="1" applyAlignment="1">
      <alignment vertical="top"/>
    </xf>
    <xf numFmtId="164" fontId="2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164" fontId="10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left" vertical="center" wrapText="1"/>
    </xf>
    <xf numFmtId="14" fontId="6" fillId="0" borderId="8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8" fillId="2" borderId="3" xfId="0" applyFont="1" applyFill="1" applyBorder="1" applyAlignment="1">
      <alignment horizontal="left" wrapText="1"/>
    </xf>
    <xf numFmtId="0" fontId="8" fillId="2" borderId="4" xfId="0" applyFont="1" applyFill="1" applyBorder="1" applyAlignment="1">
      <alignment horizontal="left" wrapText="1"/>
    </xf>
    <xf numFmtId="0" fontId="8" fillId="2" borderId="5" xfId="0" applyFont="1" applyFill="1" applyBorder="1" applyAlignment="1">
      <alignment horizontal="left" wrapText="1"/>
    </xf>
    <xf numFmtId="0" fontId="6" fillId="0" borderId="0" xfId="0" applyFont="1" applyBorder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85725</xdr:colOff>
      <xdr:row>10</xdr:row>
      <xdr:rowOff>400050</xdr:rowOff>
    </xdr:from>
    <xdr:to>
      <xdr:col>12</xdr:col>
      <xdr:colOff>607060</xdr:colOff>
      <xdr:row>10</xdr:row>
      <xdr:rowOff>403225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877300" y="2628900"/>
          <a:ext cx="521335" cy="3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19050</xdr:colOff>
      <xdr:row>10</xdr:row>
      <xdr:rowOff>371475</xdr:rowOff>
    </xdr:from>
    <xdr:to>
      <xdr:col>11</xdr:col>
      <xdr:colOff>608330</xdr:colOff>
      <xdr:row>10</xdr:row>
      <xdr:rowOff>375920</xdr:rowOff>
    </xdr:to>
    <xdr:pic>
      <xdr:nvPicPr>
        <xdr:cNvPr id="3" name="Рисунок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381875" y="2600325"/>
          <a:ext cx="589280" cy="44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19050</xdr:colOff>
      <xdr:row>10</xdr:row>
      <xdr:rowOff>885825</xdr:rowOff>
    </xdr:from>
    <xdr:to>
      <xdr:col>11</xdr:col>
      <xdr:colOff>1266825</xdr:colOff>
      <xdr:row>10</xdr:row>
      <xdr:rowOff>1356995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867525" y="5505450"/>
          <a:ext cx="1247775" cy="47117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12</xdr:col>
      <xdr:colOff>104775</xdr:colOff>
      <xdr:row>10</xdr:row>
      <xdr:rowOff>971550</xdr:rowOff>
    </xdr:from>
    <xdr:to>
      <xdr:col>12</xdr:col>
      <xdr:colOff>892810</xdr:colOff>
      <xdr:row>10</xdr:row>
      <xdr:rowOff>1244600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15325" y="5591175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tabSelected="1" topLeftCell="A10" workbookViewId="0">
      <selection activeCell="H27" sqref="H27"/>
    </sheetView>
  </sheetViews>
  <sheetFormatPr defaultRowHeight="15"/>
  <cols>
    <col min="1" max="1" width="3.7109375" customWidth="1"/>
    <col min="2" max="2" width="12.28515625" customWidth="1"/>
    <col min="3" max="3" width="16.7109375" customWidth="1"/>
    <col min="4" max="4" width="5.42578125" customWidth="1"/>
    <col min="5" max="5" width="5.7109375" customWidth="1"/>
    <col min="6" max="7" width="10.28515625" customWidth="1"/>
    <col min="8" max="10" width="10.140625" customWidth="1"/>
    <col min="11" max="11" width="14.140625" customWidth="1"/>
    <col min="12" max="12" width="20.42578125" customWidth="1"/>
    <col min="13" max="13" width="14" customWidth="1"/>
    <col min="14" max="14" width="9.5703125" customWidth="1"/>
    <col min="15" max="15" width="12.28515625" customWidth="1"/>
    <col min="16" max="16" width="10.140625" customWidth="1"/>
    <col min="17" max="17" width="6.7109375" customWidth="1"/>
  </cols>
  <sheetData>
    <row r="1" spans="1:17" ht="15.75">
      <c r="H1" s="4"/>
      <c r="I1" s="4"/>
      <c r="J1" s="4"/>
      <c r="K1" s="4"/>
      <c r="L1" s="4"/>
      <c r="M1" s="4"/>
      <c r="N1" s="4"/>
      <c r="O1" s="4"/>
      <c r="P1" s="28" t="s">
        <v>10</v>
      </c>
    </row>
    <row r="2" spans="1:17" ht="15.75">
      <c r="H2" s="4"/>
      <c r="I2" s="4"/>
      <c r="J2" s="4"/>
      <c r="K2" s="4"/>
      <c r="L2" s="4"/>
      <c r="M2" s="4"/>
      <c r="N2" s="4"/>
      <c r="O2" s="4"/>
      <c r="P2" s="28" t="s">
        <v>0</v>
      </c>
    </row>
    <row r="3" spans="1:17" ht="9.75" customHeight="1">
      <c r="A3" s="13"/>
      <c r="B3" s="13"/>
      <c r="C3" s="13"/>
      <c r="D3" s="13"/>
      <c r="E3" s="13"/>
      <c r="F3" s="14"/>
      <c r="G3" s="14"/>
      <c r="H3" s="13"/>
      <c r="I3" s="13"/>
      <c r="J3" s="13"/>
      <c r="K3" s="13"/>
      <c r="L3" s="13"/>
      <c r="M3" s="13"/>
      <c r="N3" s="13"/>
      <c r="O3" s="13"/>
      <c r="P3" s="13"/>
      <c r="Q3" s="13"/>
    </row>
    <row r="4" spans="1:17">
      <c r="A4" s="71" t="s">
        <v>28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</row>
    <row r="5" spans="1:17" ht="33" customHeight="1">
      <c r="A5" s="71" t="s">
        <v>29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</row>
    <row r="6" spans="1:17" ht="222" customHeight="1">
      <c r="A6" s="82" t="s">
        <v>38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13"/>
    </row>
    <row r="7" spans="1:17" ht="13.5" customHeight="1">
      <c r="A7" s="83" t="s">
        <v>23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13"/>
    </row>
    <row r="8" spans="1:17">
      <c r="A8" s="13"/>
      <c r="B8" s="13"/>
      <c r="C8" s="13"/>
      <c r="D8" s="13"/>
      <c r="E8" s="13"/>
      <c r="F8" s="15"/>
      <c r="G8" s="15"/>
      <c r="H8" s="15"/>
      <c r="I8" s="15"/>
      <c r="J8" s="15"/>
      <c r="K8" s="15"/>
      <c r="L8" s="15"/>
      <c r="M8" s="15"/>
      <c r="N8" s="15"/>
      <c r="O8" s="15"/>
      <c r="P8" s="13"/>
      <c r="Q8" s="13"/>
    </row>
    <row r="9" spans="1:17" ht="15" customHeight="1">
      <c r="A9" s="72" t="s">
        <v>20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4"/>
      <c r="N9" s="29"/>
      <c r="O9" s="30"/>
      <c r="P9" s="31"/>
      <c r="Q9" s="13"/>
    </row>
    <row r="10" spans="1:17" ht="15.75">
      <c r="A10" s="16"/>
      <c r="B10" s="16"/>
      <c r="C10" s="16"/>
      <c r="D10" s="16"/>
      <c r="E10" s="16"/>
      <c r="F10" s="75" t="s">
        <v>6</v>
      </c>
      <c r="G10" s="76"/>
      <c r="H10" s="76"/>
      <c r="I10" s="76"/>
      <c r="J10" s="76"/>
      <c r="K10" s="76"/>
      <c r="L10" s="76"/>
      <c r="M10" s="77"/>
      <c r="N10" s="17"/>
      <c r="O10" s="75" t="s">
        <v>11</v>
      </c>
      <c r="P10" s="77"/>
    </row>
    <row r="11" spans="1:17" ht="114.75" customHeight="1">
      <c r="A11" s="25" t="s">
        <v>5</v>
      </c>
      <c r="B11" s="25" t="s">
        <v>19</v>
      </c>
      <c r="C11" s="11" t="s">
        <v>12</v>
      </c>
      <c r="D11" s="11" t="s">
        <v>13</v>
      </c>
      <c r="E11" s="11" t="s">
        <v>14</v>
      </c>
      <c r="F11" s="58" t="s">
        <v>31</v>
      </c>
      <c r="G11" s="58" t="s">
        <v>32</v>
      </c>
      <c r="H11" s="58" t="s">
        <v>33</v>
      </c>
      <c r="I11" s="18" t="s">
        <v>34</v>
      </c>
      <c r="J11" s="18" t="s">
        <v>35</v>
      </c>
      <c r="K11" s="18" t="s">
        <v>8</v>
      </c>
      <c r="L11" s="48" t="s">
        <v>4</v>
      </c>
      <c r="M11" s="49" t="s">
        <v>3</v>
      </c>
      <c r="N11" s="11" t="s">
        <v>15</v>
      </c>
      <c r="O11" s="18" t="s">
        <v>16</v>
      </c>
      <c r="P11" s="58" t="s">
        <v>26</v>
      </c>
      <c r="Q11" s="5"/>
    </row>
    <row r="12" spans="1:17" ht="48.75" customHeight="1">
      <c r="A12" s="54">
        <v>1</v>
      </c>
      <c r="B12" s="55" t="s">
        <v>37</v>
      </c>
      <c r="C12" s="26" t="s">
        <v>30</v>
      </c>
      <c r="D12" s="56" t="s">
        <v>17</v>
      </c>
      <c r="E12" s="56">
        <v>5</v>
      </c>
      <c r="F12" s="19">
        <v>26432</v>
      </c>
      <c r="G12" s="19">
        <v>37000</v>
      </c>
      <c r="H12" s="19">
        <v>36625</v>
      </c>
      <c r="I12" s="19">
        <v>34256</v>
      </c>
      <c r="J12" s="19">
        <v>40611</v>
      </c>
      <c r="K12" s="68">
        <f>AVERAGE(F12:J12)</f>
        <v>34984.800000000003</v>
      </c>
      <c r="L12" s="19">
        <f>STDEV(F12:J12)</f>
        <v>5293.56</v>
      </c>
      <c r="M12" s="57">
        <f t="shared" ref="M12" si="0">L12/K12</f>
        <v>0.151</v>
      </c>
      <c r="N12" s="20" t="s">
        <v>24</v>
      </c>
      <c r="O12" s="19">
        <f>E12*K12</f>
        <v>174924</v>
      </c>
      <c r="P12" s="20" t="s">
        <v>24</v>
      </c>
      <c r="Q12" s="27"/>
    </row>
    <row r="13" spans="1:17" ht="15" customHeight="1">
      <c r="A13" s="37"/>
      <c r="B13" s="38"/>
      <c r="C13" s="39"/>
      <c r="D13" s="40"/>
      <c r="E13" s="65" t="s">
        <v>25</v>
      </c>
      <c r="F13" s="10"/>
      <c r="G13" s="41"/>
      <c r="H13" s="41"/>
      <c r="I13" s="41"/>
      <c r="J13" s="41"/>
      <c r="K13" s="41"/>
      <c r="L13" s="41"/>
      <c r="M13" s="42"/>
      <c r="N13" s="43"/>
      <c r="O13" s="36">
        <f>SUM(O12:O12)</f>
        <v>174924</v>
      </c>
      <c r="P13" s="53">
        <f>SUM(P12:P12)</f>
        <v>0</v>
      </c>
    </row>
    <row r="14" spans="1:17" ht="15" customHeight="1">
      <c r="A14" s="59"/>
      <c r="B14" s="60"/>
      <c r="C14" s="60"/>
      <c r="D14" s="60"/>
      <c r="E14" s="34" t="s">
        <v>27</v>
      </c>
      <c r="F14" s="61"/>
      <c r="G14" s="61"/>
      <c r="H14" s="61"/>
      <c r="I14" s="61"/>
      <c r="J14" s="61"/>
      <c r="K14" s="61"/>
      <c r="L14" s="61"/>
      <c r="M14" s="62"/>
      <c r="N14" s="63"/>
      <c r="O14" s="64">
        <f>E12*F12</f>
        <v>132160</v>
      </c>
      <c r="P14" s="66"/>
    </row>
    <row r="15" spans="1:17" ht="15.75">
      <c r="A15" s="6"/>
      <c r="B15" s="6"/>
      <c r="C15" s="6"/>
      <c r="D15" s="6"/>
      <c r="E15" s="6"/>
      <c r="F15" s="7"/>
      <c r="G15" s="7"/>
      <c r="H15" s="7"/>
      <c r="I15" s="7"/>
      <c r="J15" s="7"/>
      <c r="K15" s="7"/>
      <c r="L15" s="35"/>
      <c r="M15" s="8"/>
      <c r="N15" s="12"/>
      <c r="O15" s="21"/>
      <c r="P15" s="21"/>
    </row>
    <row r="16" spans="1:17" ht="30.75" customHeight="1">
      <c r="A16" s="78" t="s">
        <v>36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80"/>
    </row>
    <row r="17" spans="1:17" ht="15.75">
      <c r="A17" s="6"/>
      <c r="B17" s="6"/>
      <c r="C17" s="6"/>
      <c r="D17" s="6"/>
      <c r="E17" s="6"/>
      <c r="F17" s="7"/>
      <c r="G17" s="7"/>
      <c r="H17" s="7"/>
      <c r="I17" s="7"/>
      <c r="J17" s="7"/>
      <c r="K17" s="7"/>
      <c r="L17" s="7"/>
      <c r="M17" s="8"/>
      <c r="N17" s="12"/>
      <c r="O17" s="21"/>
      <c r="P17" s="21"/>
    </row>
    <row r="18" spans="1:17" ht="9.75" customHeight="1">
      <c r="A18" s="13"/>
      <c r="B18" s="13"/>
      <c r="C18" s="13"/>
      <c r="D18" s="13"/>
      <c r="E18" s="13"/>
      <c r="F18" s="22"/>
      <c r="G18" s="22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ht="15.75" customHeight="1">
      <c r="A19" s="81" t="s">
        <v>7</v>
      </c>
      <c r="B19" s="81"/>
      <c r="C19" s="81"/>
      <c r="D19" s="81"/>
      <c r="E19" s="70">
        <v>46195</v>
      </c>
      <c r="F19" s="70"/>
      <c r="G19" s="50"/>
      <c r="H19" s="45"/>
      <c r="I19" s="45"/>
      <c r="J19" s="1"/>
      <c r="K19" s="1"/>
      <c r="L19" s="1"/>
      <c r="M19" s="1"/>
    </row>
    <row r="20" spans="1:17" ht="4.5" customHeight="1">
      <c r="D20" s="44"/>
      <c r="E20" s="44"/>
      <c r="F20" s="33"/>
      <c r="G20" s="33"/>
      <c r="H20" s="23"/>
      <c r="I20" s="23"/>
      <c r="J20" s="23"/>
    </row>
    <row r="21" spans="1:17" ht="9" customHeight="1">
      <c r="F21" s="32"/>
      <c r="G21" s="32"/>
      <c r="H21" s="3"/>
      <c r="I21" s="3"/>
      <c r="J21" s="3"/>
    </row>
    <row r="22" spans="1:17" ht="15.75" customHeight="1">
      <c r="A22" s="69" t="s">
        <v>2</v>
      </c>
      <c r="B22" s="69"/>
      <c r="C22" s="69"/>
      <c r="D22" s="69"/>
      <c r="E22" s="69"/>
      <c r="G22" s="24" t="s">
        <v>18</v>
      </c>
      <c r="J22" s="51"/>
      <c r="K22" s="52" t="s">
        <v>9</v>
      </c>
    </row>
    <row r="23" spans="1:17" ht="9" customHeight="1">
      <c r="A23" s="13"/>
      <c r="B23" s="13"/>
      <c r="C23" s="13"/>
      <c r="D23" s="13"/>
      <c r="E23" s="13"/>
      <c r="F23" s="13"/>
      <c r="G23" s="9" t="s">
        <v>1</v>
      </c>
      <c r="H23" s="46" t="s">
        <v>22</v>
      </c>
      <c r="I23" s="67"/>
      <c r="K23" s="47" t="s">
        <v>21</v>
      </c>
    </row>
    <row r="24" spans="1:17">
      <c r="F24" s="2"/>
      <c r="G24" s="44"/>
      <c r="J24" s="44"/>
    </row>
  </sheetData>
  <mergeCells count="11">
    <mergeCell ref="A22:E22"/>
    <mergeCell ref="E19:F19"/>
    <mergeCell ref="A4:P4"/>
    <mergeCell ref="A9:M9"/>
    <mergeCell ref="F10:M10"/>
    <mergeCell ref="O10:P10"/>
    <mergeCell ref="A16:P16"/>
    <mergeCell ref="A19:D19"/>
    <mergeCell ref="A6:P6"/>
    <mergeCell ref="A7:P7"/>
    <mergeCell ref="A5:P5"/>
  </mergeCells>
  <pageMargins left="0.23622047244094491" right="0" top="0.47244094488188981" bottom="0.35433070866141736" header="0.31496062992125984" footer="0.31496062992125984"/>
  <pageSetup paperSize="9" scale="80" orientation="landscape" verticalDpi="0" r:id="rId1"/>
  <ignoredErrors>
    <ignoredError sqref="K12:L1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Лабухина Л.А</cp:lastModifiedBy>
  <cp:lastPrinted>2026-06-23T15:27:48Z</cp:lastPrinted>
  <dcterms:created xsi:type="dcterms:W3CDTF">2014-02-20T07:55:18Z</dcterms:created>
  <dcterms:modified xsi:type="dcterms:W3CDTF">2026-06-23T15:29:38Z</dcterms:modified>
</cp:coreProperties>
</file>