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8940F10E-DA5A-428C-A851-581C2C1AE72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Лист1" sheetId="1" r:id="rId1"/>
  </sheets>
  <definedNames>
    <definedName name="_xlnm._FilterDatabase" localSheetId="0" hidden="1">Лист1!$A$9:$N$21</definedName>
  </definedNames>
  <calcPr calcId="191029" refMode="R1C1"/>
</workbook>
</file>

<file path=xl/calcChain.xml><?xml version="1.0" encoding="utf-8"?>
<calcChain xmlns="http://schemas.openxmlformats.org/spreadsheetml/2006/main">
  <c r="N21" i="1" l="1"/>
  <c r="N11" i="1"/>
  <c r="N12" i="1"/>
  <c r="N13" i="1"/>
  <c r="N14" i="1"/>
  <c r="N15" i="1"/>
  <c r="N16" i="1"/>
  <c r="N17" i="1"/>
  <c r="N18" i="1"/>
  <c r="N19" i="1"/>
  <c r="N20" i="1"/>
  <c r="N10" i="1"/>
  <c r="J16" i="1"/>
  <c r="J17" i="1"/>
  <c r="J18" i="1"/>
  <c r="H16" i="1"/>
  <c r="H17" i="1"/>
  <c r="H18" i="1"/>
  <c r="L16" i="1"/>
  <c r="L17" i="1"/>
  <c r="L18" i="1"/>
  <c r="M17" i="1" l="1"/>
  <c r="M16" i="1"/>
  <c r="M18" i="1"/>
  <c r="L11" i="1"/>
  <c r="L12" i="1"/>
  <c r="L13" i="1"/>
  <c r="L14" i="1"/>
  <c r="L15" i="1"/>
  <c r="L19" i="1"/>
  <c r="L20" i="1"/>
  <c r="J11" i="1"/>
  <c r="J12" i="1"/>
  <c r="J13" i="1"/>
  <c r="J14" i="1"/>
  <c r="J15" i="1"/>
  <c r="J19" i="1"/>
  <c r="J20" i="1"/>
  <c r="H11" i="1"/>
  <c r="H12" i="1"/>
  <c r="H13" i="1"/>
  <c r="H14" i="1"/>
  <c r="H15" i="1"/>
  <c r="H19" i="1"/>
  <c r="H20" i="1"/>
  <c r="M19" i="1" l="1"/>
  <c r="M14" i="1"/>
  <c r="M20" i="1"/>
  <c r="M15" i="1"/>
  <c r="M13" i="1"/>
  <c r="M12" i="1"/>
  <c r="M11" i="1"/>
  <c r="L10" i="1" l="1"/>
  <c r="J10" i="1"/>
  <c r="M10" i="1" l="1"/>
  <c r="H10" i="1"/>
</calcChain>
</file>

<file path=xl/sharedStrings.xml><?xml version="1.0" encoding="utf-8"?>
<sst xmlns="http://schemas.openxmlformats.org/spreadsheetml/2006/main" count="40" uniqueCount="39">
  <si>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</si>
  <si>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</si>
  <si>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</si>
  <si>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</si>
  <si>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</si>
  <si>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</si>
  <si>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</si>
  <si>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</si>
  <si>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</si>
  <si>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</si>
  <si>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</si>
  <si>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</si>
  <si>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</si>
  <si>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</si>
  <si>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</si>
  <si>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</si>
  <si>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</si>
  <si>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</si>
  <si>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</si>
  <si>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</si>
  <si>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</si>
  <si>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</si>
  <si>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</si>
  <si>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Специалист по закупкам</t>
  </si>
  <si>
    <t>И.И. Силова</t>
  </si>
  <si>
    <t>Директор ГБОУ гимназия № 116 Приморского района                     Санкт- Петербурга</t>
  </si>
  <si>
    <t>Д.А. Минцис</t>
  </si>
  <si>
    <t>минимальное значение  величина цены единицы прод-ции, руб.</t>
  </si>
  <si>
    <t xml:space="preserve">Микроволновая печь  </t>
  </si>
  <si>
    <t>Микрофонная удочка</t>
  </si>
  <si>
    <t>Миксер</t>
  </si>
  <si>
    <t xml:space="preserve">Блендер  </t>
  </si>
  <si>
    <t xml:space="preserve">Электрочайник </t>
  </si>
  <si>
    <t>Оборудование звукозаписи</t>
  </si>
  <si>
    <t>Оверлок</t>
  </si>
  <si>
    <t>Ветрозащита</t>
  </si>
  <si>
    <t>Микрофон музыкальный</t>
  </si>
  <si>
    <t>Шкаф медицинский для хранения инструментов</t>
  </si>
  <si>
    <t>Поставка оборудования для кабинета труда девочек и медиацентра для вновь вводимого объекта ГБОУ гимназия №116 Приморского района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</si>
</sst>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9" fillId="0" borderId="0" xfId="0" applyFont="1"/>
    <xf numFmtId="0" fontId="10" fillId="0" borderId="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vertical="center" wrapText="1"/>
    </xf>
    <xf numFmtId="0" fontId="5" fillId="0" borderId="24" xfId="0" applyFont="1" applyFill="1" applyBorder="1" applyAlignment="1">
      <alignment horizontal="center" vertical="top" wrapText="1"/>
    </xf>
    <xf numFmtId="0" fontId="8" fillId="0" borderId="25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5" fillId="2" borderId="26" xfId="0" applyNumberFormat="1" applyFont="1" applyFill="1" applyBorder="1" applyAlignment="1">
      <alignment horizontal="right" vertical="center" wrapText="1"/>
    </xf>
    <xf numFmtId="4" fontId="5" fillId="2" borderId="15" xfId="0" applyNumberFormat="1" applyFont="1" applyFill="1" applyBorder="1" applyAlignment="1">
      <alignment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4" fontId="12" fillId="0" borderId="3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" fillId="0" borderId="0" xfId="0" applyFont="1"/>
    <xf numFmtId="0" fontId="0" fillId="0" borderId="0" xfId="0" applyAlignment="1">
      <alignment horizontal="left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513522</xdr:rowOff>
    </xdr:from>
    <xdr:to>
      <xdr:col>11</xdr:col>
      <xdr:colOff>772051</xdr:colOff>
      <xdr:row>7</xdr:row>
      <xdr:rowOff>828261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41878" y="1648239"/>
          <a:ext cx="743477" cy="31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923288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409161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22340" y="2071481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20</xdr:row>
      <xdr:rowOff>38100</xdr:rowOff>
    </xdr:from>
    <xdr:to>
      <xdr:col>12</xdr:col>
      <xdr:colOff>962025</xdr:colOff>
      <xdr:row>20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zoomScale="115" zoomScaleNormal="115" workbookViewId="0">
      <selection activeCell="O31" sqref="O31"/>
    </sheetView>
  </sheetViews>
  <sheetFormatPr defaultRowHeight="15" x14ac:dyDescent="0.25"/>
  <cols>
    <col min="1" max="1" width="5.140625" customWidth="1"/>
    <col min="2" max="2" width="19.140625" customWidth="1"/>
    <col min="3" max="4" width="11.5703125" customWidth="1"/>
    <col min="5" max="5" width="10.28515625" customWidth="1"/>
    <col min="6" max="6" width="11.5703125" hidden="1" customWidth="1"/>
    <col min="7" max="7" width="0.28515625" hidden="1" customWidth="1"/>
    <col min="8" max="8" width="12.8554687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44"/>
      <c r="M1" s="44"/>
      <c r="N1" s="44"/>
    </row>
    <row r="2" spans="1:14" x14ac:dyDescent="0.2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hidden="1" x14ac:dyDescent="0.25">
      <c r="A3" s="46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4" ht="15.75" hidden="1" x14ac:dyDescent="0.25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4" ht="15.75" hidden="1" x14ac:dyDescent="0.25">
      <c r="A5" s="47" t="s">
        <v>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6" spans="1:14" ht="15.75" thickBot="1" x14ac:dyDescent="0.3">
      <c r="A6" s="1"/>
      <c r="B6" s="1"/>
      <c r="C6" s="1"/>
      <c r="D6" s="32" t="s">
        <v>38</v>
      </c>
      <c r="E6" s="32"/>
      <c r="F6" s="32"/>
      <c r="G6" s="32"/>
      <c r="H6" s="32"/>
      <c r="I6" s="32"/>
      <c r="J6" s="32"/>
      <c r="K6" s="32"/>
      <c r="L6" s="32"/>
      <c r="M6" s="1"/>
      <c r="N6" s="2"/>
    </row>
    <row r="7" spans="1:14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8"/>
      <c r="G7" s="38"/>
      <c r="H7" s="39"/>
      <c r="I7" s="40" t="s">
        <v>7</v>
      </c>
      <c r="J7" s="42" t="s">
        <v>8</v>
      </c>
      <c r="K7" s="30" t="s">
        <v>9</v>
      </c>
      <c r="L7" s="30"/>
      <c r="M7" s="31"/>
      <c r="N7" s="21" t="s">
        <v>21</v>
      </c>
    </row>
    <row r="8" spans="1:14" ht="72.75" customHeight="1" thickBot="1" x14ac:dyDescent="0.3">
      <c r="A8" s="34"/>
      <c r="B8" s="36"/>
      <c r="C8" s="16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17"/>
      <c r="I8" s="41"/>
      <c r="J8" s="43"/>
      <c r="K8" s="3" t="s">
        <v>27</v>
      </c>
      <c r="L8" s="4" t="s">
        <v>15</v>
      </c>
      <c r="M8" s="18" t="s">
        <v>16</v>
      </c>
      <c r="N8" s="22"/>
    </row>
    <row r="9" spans="1:14" ht="39" customHeight="1" thickBot="1" x14ac:dyDescent="0.3">
      <c r="A9" s="13">
        <v>1</v>
      </c>
      <c r="B9" s="15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17</v>
      </c>
      <c r="I9" s="13">
        <v>9</v>
      </c>
      <c r="J9" s="12" t="s">
        <v>18</v>
      </c>
      <c r="K9" s="10" t="s">
        <v>22</v>
      </c>
      <c r="L9" s="10">
        <v>12</v>
      </c>
      <c r="M9" s="19">
        <v>13</v>
      </c>
      <c r="N9" s="13" t="s">
        <v>19</v>
      </c>
    </row>
    <row r="10" spans="1:14" ht="15.75" thickBot="1" x14ac:dyDescent="0.3">
      <c r="A10" s="14">
        <v>1</v>
      </c>
      <c r="B10" s="24" t="s">
        <v>29</v>
      </c>
      <c r="C10" s="26">
        <v>31633.5</v>
      </c>
      <c r="D10" s="26">
        <v>34785.5</v>
      </c>
      <c r="E10" s="26">
        <v>31801.5</v>
      </c>
      <c r="F10" s="26"/>
      <c r="G10" s="26"/>
      <c r="H10" s="26">
        <f>C10+D10+E10+F10+G10</f>
        <v>98220.5</v>
      </c>
      <c r="I10" s="26">
        <v>1</v>
      </c>
      <c r="J10" s="26">
        <f>COUNT(C10:G10)</f>
        <v>3</v>
      </c>
      <c r="K10" s="26">
        <v>31633.5</v>
      </c>
      <c r="L10" s="26">
        <f t="shared" ref="L10:L20" si="0">IFERROR(STDEV(C10:G10),0)</f>
        <v>1773.3012528426559</v>
      </c>
      <c r="M10" s="26">
        <f>IFERROR(L10/K10,0)</f>
        <v>5.6057699996606633E-2</v>
      </c>
      <c r="N10" s="26">
        <f>K10*I10</f>
        <v>31633.5</v>
      </c>
    </row>
    <row r="11" spans="1:14" ht="15.75" thickBot="1" x14ac:dyDescent="0.3">
      <c r="A11" s="14">
        <v>2</v>
      </c>
      <c r="B11" s="25" t="s">
        <v>28</v>
      </c>
      <c r="C11" s="27">
        <v>10500</v>
      </c>
      <c r="D11" s="26">
        <v>14413</v>
      </c>
      <c r="E11" s="26">
        <v>10543</v>
      </c>
      <c r="F11" s="26"/>
      <c r="G11" s="26"/>
      <c r="H11" s="26">
        <f t="shared" ref="H11:H20" si="1">C11+D11+E11+F11+G11</f>
        <v>35456</v>
      </c>
      <c r="I11" s="26">
        <v>2</v>
      </c>
      <c r="J11" s="26">
        <f t="shared" ref="J11:J20" si="2">COUNT(C11:G11)</f>
        <v>3</v>
      </c>
      <c r="K11" s="26">
        <v>10500</v>
      </c>
      <c r="L11" s="26">
        <f t="shared" si="0"/>
        <v>2246.8614406174102</v>
      </c>
      <c r="M11" s="26">
        <f t="shared" ref="M11:M20" si="3">IFERROR(L11/K11,0)</f>
        <v>0.21398680386832478</v>
      </c>
      <c r="N11" s="26">
        <f t="shared" ref="N11:N20" si="4">K11*I11</f>
        <v>21000</v>
      </c>
    </row>
    <row r="12" spans="1:14" ht="15.75" thickBot="1" x14ac:dyDescent="0.3">
      <c r="A12" s="14">
        <v>3</v>
      </c>
      <c r="B12" s="25" t="s">
        <v>30</v>
      </c>
      <c r="C12" s="27">
        <v>11370</v>
      </c>
      <c r="D12" s="26">
        <v>14904</v>
      </c>
      <c r="E12" s="26">
        <v>11520</v>
      </c>
      <c r="F12" s="26"/>
      <c r="G12" s="26"/>
      <c r="H12" s="26">
        <f>C12+D12+E12+F12+G12</f>
        <v>37794</v>
      </c>
      <c r="I12" s="26">
        <v>3</v>
      </c>
      <c r="J12" s="26">
        <f t="shared" si="2"/>
        <v>3</v>
      </c>
      <c r="K12" s="26">
        <v>11370</v>
      </c>
      <c r="L12" s="26">
        <f t="shared" si="0"/>
        <v>1998.4624089534434</v>
      </c>
      <c r="M12" s="26">
        <f t="shared" si="3"/>
        <v>0.17576626288068983</v>
      </c>
      <c r="N12" s="26">
        <f t="shared" si="4"/>
        <v>34110</v>
      </c>
    </row>
    <row r="13" spans="1:14" ht="15.75" thickBot="1" x14ac:dyDescent="0.3">
      <c r="A13" s="14">
        <v>4</v>
      </c>
      <c r="B13" s="25" t="s">
        <v>31</v>
      </c>
      <c r="C13" s="27">
        <v>5983.5</v>
      </c>
      <c r="D13" s="26">
        <v>8245.5</v>
      </c>
      <c r="E13" s="26">
        <v>6040.5</v>
      </c>
      <c r="F13" s="26"/>
      <c r="G13" s="26"/>
      <c r="H13" s="26">
        <f t="shared" si="1"/>
        <v>20269.5</v>
      </c>
      <c r="I13" s="26">
        <v>2</v>
      </c>
      <c r="J13" s="26">
        <f t="shared" si="2"/>
        <v>3</v>
      </c>
      <c r="K13" s="26">
        <v>5983.5</v>
      </c>
      <c r="L13" s="26">
        <f t="shared" si="0"/>
        <v>1289.8267325497638</v>
      </c>
      <c r="M13" s="26">
        <f t="shared" si="3"/>
        <v>0.21556392287954607</v>
      </c>
      <c r="N13" s="26">
        <f t="shared" si="4"/>
        <v>11967</v>
      </c>
    </row>
    <row r="14" spans="1:14" ht="15.75" thickBot="1" x14ac:dyDescent="0.3">
      <c r="A14" s="14">
        <v>5</v>
      </c>
      <c r="B14" s="25" t="s">
        <v>32</v>
      </c>
      <c r="C14" s="27">
        <v>2500</v>
      </c>
      <c r="D14" s="26">
        <v>3913</v>
      </c>
      <c r="E14" s="26">
        <v>2620</v>
      </c>
      <c r="F14" s="26"/>
      <c r="G14" s="26"/>
      <c r="H14" s="26">
        <f t="shared" si="1"/>
        <v>9033</v>
      </c>
      <c r="I14" s="26">
        <v>2</v>
      </c>
      <c r="J14" s="26">
        <f t="shared" si="2"/>
        <v>3</v>
      </c>
      <c r="K14" s="26">
        <v>2500</v>
      </c>
      <c r="L14" s="26">
        <f t="shared" si="0"/>
        <v>783.45580602864891</v>
      </c>
      <c r="M14" s="26">
        <f t="shared" si="3"/>
        <v>0.31338232241145958</v>
      </c>
      <c r="N14" s="26">
        <f t="shared" si="4"/>
        <v>5000</v>
      </c>
    </row>
    <row r="15" spans="1:14" ht="23.25" thickBot="1" x14ac:dyDescent="0.3">
      <c r="A15" s="14">
        <v>6</v>
      </c>
      <c r="B15" s="25" t="s">
        <v>33</v>
      </c>
      <c r="C15" s="27">
        <v>22485</v>
      </c>
      <c r="D15" s="26">
        <v>27972</v>
      </c>
      <c r="E15" s="26">
        <v>22613</v>
      </c>
      <c r="F15" s="26"/>
      <c r="G15" s="26"/>
      <c r="H15" s="26">
        <f t="shared" si="1"/>
        <v>73070</v>
      </c>
      <c r="I15" s="26">
        <v>1</v>
      </c>
      <c r="J15" s="26">
        <f t="shared" si="2"/>
        <v>3</v>
      </c>
      <c r="K15" s="26">
        <v>22485</v>
      </c>
      <c r="L15" s="26">
        <f t="shared" si="0"/>
        <v>3131.6245517835264</v>
      </c>
      <c r="M15" s="26">
        <f t="shared" si="3"/>
        <v>0.13927616418872699</v>
      </c>
      <c r="N15" s="26">
        <f t="shared" si="4"/>
        <v>22485</v>
      </c>
    </row>
    <row r="16" spans="1:14" ht="15.75" thickBot="1" x14ac:dyDescent="0.3">
      <c r="A16" s="14"/>
      <c r="B16" s="25" t="s">
        <v>34</v>
      </c>
      <c r="C16" s="27">
        <v>20547</v>
      </c>
      <c r="D16" s="26">
        <v>24901</v>
      </c>
      <c r="E16" s="26">
        <v>20582</v>
      </c>
      <c r="F16" s="26"/>
      <c r="G16" s="26"/>
      <c r="H16" s="26">
        <f t="shared" si="1"/>
        <v>66030</v>
      </c>
      <c r="I16" s="26">
        <v>1</v>
      </c>
      <c r="J16" s="26">
        <f t="shared" si="2"/>
        <v>3</v>
      </c>
      <c r="K16" s="26">
        <v>20547</v>
      </c>
      <c r="L16" s="26">
        <f t="shared" si="0"/>
        <v>2503.7406015799638</v>
      </c>
      <c r="M16" s="26">
        <f t="shared" si="3"/>
        <v>0.12185431457536204</v>
      </c>
      <c r="N16" s="26">
        <f t="shared" si="4"/>
        <v>20547</v>
      </c>
    </row>
    <row r="17" spans="1:14" ht="15.75" thickBot="1" x14ac:dyDescent="0.3">
      <c r="A17" s="14"/>
      <c r="B17" s="25" t="s">
        <v>35</v>
      </c>
      <c r="C17" s="27">
        <v>1245</v>
      </c>
      <c r="D17" s="26">
        <v>1537</v>
      </c>
      <c r="E17" s="26">
        <v>1291</v>
      </c>
      <c r="F17" s="26"/>
      <c r="G17" s="26"/>
      <c r="H17" s="26">
        <f t="shared" si="1"/>
        <v>4073</v>
      </c>
      <c r="I17" s="26">
        <v>2</v>
      </c>
      <c r="J17" s="26">
        <f t="shared" si="2"/>
        <v>3</v>
      </c>
      <c r="K17" s="26">
        <v>1245</v>
      </c>
      <c r="L17" s="26">
        <f t="shared" si="0"/>
        <v>157.00106156753634</v>
      </c>
      <c r="M17" s="26">
        <f t="shared" si="3"/>
        <v>0.12610527033537056</v>
      </c>
      <c r="N17" s="26">
        <f t="shared" si="4"/>
        <v>2490</v>
      </c>
    </row>
    <row r="18" spans="1:14" ht="23.25" thickBot="1" x14ac:dyDescent="0.3">
      <c r="A18" s="14"/>
      <c r="B18" s="25" t="s">
        <v>33</v>
      </c>
      <c r="C18" s="27">
        <v>288222</v>
      </c>
      <c r="D18" s="26">
        <v>341880</v>
      </c>
      <c r="E18" s="26">
        <v>293274</v>
      </c>
      <c r="F18" s="26"/>
      <c r="G18" s="26"/>
      <c r="H18" s="26">
        <f t="shared" si="1"/>
        <v>923376</v>
      </c>
      <c r="I18" s="26">
        <v>1</v>
      </c>
      <c r="J18" s="26">
        <f t="shared" si="2"/>
        <v>3</v>
      </c>
      <c r="K18" s="26">
        <v>288222</v>
      </c>
      <c r="L18" s="26">
        <f t="shared" si="0"/>
        <v>29628.946724444999</v>
      </c>
      <c r="M18" s="26">
        <f t="shared" si="3"/>
        <v>0.1027990463061286</v>
      </c>
      <c r="N18" s="26">
        <f t="shared" si="4"/>
        <v>288222</v>
      </c>
    </row>
    <row r="19" spans="1:14" ht="15.75" thickBot="1" x14ac:dyDescent="0.3">
      <c r="A19" s="14">
        <v>7</v>
      </c>
      <c r="B19" s="25" t="s">
        <v>36</v>
      </c>
      <c r="C19" s="27">
        <v>9573</v>
      </c>
      <c r="D19" s="26">
        <v>13332</v>
      </c>
      <c r="E19" s="26">
        <v>9612</v>
      </c>
      <c r="F19" s="26"/>
      <c r="G19" s="26"/>
      <c r="H19" s="26">
        <f t="shared" si="1"/>
        <v>32517</v>
      </c>
      <c r="I19" s="26">
        <v>1</v>
      </c>
      <c r="J19" s="26">
        <f t="shared" si="2"/>
        <v>3</v>
      </c>
      <c r="K19" s="26">
        <v>9573</v>
      </c>
      <c r="L19" s="26">
        <f t="shared" si="0"/>
        <v>2159.0893913870264</v>
      </c>
      <c r="M19" s="26">
        <f t="shared" si="3"/>
        <v>0.22553947470876698</v>
      </c>
      <c r="N19" s="26">
        <f t="shared" si="4"/>
        <v>9573</v>
      </c>
    </row>
    <row r="20" spans="1:14" ht="23.25" thickBot="1" x14ac:dyDescent="0.3">
      <c r="A20" s="14">
        <v>8</v>
      </c>
      <c r="B20" s="25" t="s">
        <v>37</v>
      </c>
      <c r="C20" s="27">
        <v>22321.5</v>
      </c>
      <c r="D20" s="26">
        <v>25640.5</v>
      </c>
      <c r="E20" s="26">
        <v>22335.5</v>
      </c>
      <c r="F20" s="26"/>
      <c r="G20" s="26"/>
      <c r="H20" s="26">
        <f t="shared" si="1"/>
        <v>70297.5</v>
      </c>
      <c r="I20" s="26">
        <v>6</v>
      </c>
      <c r="J20" s="26">
        <f t="shared" si="2"/>
        <v>3</v>
      </c>
      <c r="K20" s="26">
        <v>22321.5</v>
      </c>
      <c r="L20" s="26">
        <f t="shared" si="0"/>
        <v>1912.1969040870242</v>
      </c>
      <c r="M20" s="26">
        <f t="shared" si="3"/>
        <v>8.5666147171427731E-2</v>
      </c>
      <c r="N20" s="26">
        <f t="shared" si="4"/>
        <v>133929</v>
      </c>
    </row>
    <row r="21" spans="1:14" ht="27" customHeight="1" thickBot="1" x14ac:dyDescent="0.3">
      <c r="A21" s="52" t="s">
        <v>20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20"/>
      <c r="N21" s="23">
        <f>SUM(N10:N20)</f>
        <v>580956.5</v>
      </c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2"/>
      <c r="L22" s="1"/>
      <c r="M22" s="1"/>
      <c r="N22" s="2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2"/>
      <c r="L23" s="1"/>
      <c r="M23" s="1"/>
      <c r="N23" s="2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2"/>
      <c r="L24" s="1"/>
      <c r="M24" s="1"/>
      <c r="N24" s="2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2"/>
      <c r="L25" s="1"/>
      <c r="M25" s="1"/>
      <c r="N25" s="2"/>
    </row>
    <row r="26" spans="1:14" ht="52.5" customHeight="1" x14ac:dyDescent="0.25">
      <c r="A26" s="5"/>
      <c r="B26" s="48" t="s">
        <v>25</v>
      </c>
      <c r="C26" s="48"/>
      <c r="D26" s="48"/>
      <c r="E26" s="48"/>
      <c r="F26" s="48"/>
      <c r="G26" s="48"/>
      <c r="H26" s="48"/>
      <c r="I26" s="48"/>
      <c r="J26" s="49" t="s">
        <v>26</v>
      </c>
      <c r="K26" s="49"/>
      <c r="L26" s="49"/>
      <c r="M26" s="49"/>
    </row>
    <row r="27" spans="1:14" x14ac:dyDescent="0.25">
      <c r="A27" s="5"/>
      <c r="B27" s="51" t="s">
        <v>23</v>
      </c>
      <c r="C27" s="51"/>
      <c r="D27" s="51"/>
      <c r="E27" s="6"/>
      <c r="F27" s="6"/>
      <c r="G27" s="6"/>
      <c r="H27" s="28"/>
      <c r="I27" s="5"/>
      <c r="J27" s="50" t="s">
        <v>24</v>
      </c>
      <c r="K27" s="50"/>
      <c r="L27" s="50"/>
      <c r="M27" s="50"/>
    </row>
    <row r="39" spans="4:4" x14ac:dyDescent="0.25">
      <c r="D39" s="29"/>
    </row>
  </sheetData>
  <autoFilter ref="A9:N21" xr:uid="{00000000-0009-0000-0000-000000000000}"/>
  <mergeCells count="17">
    <mergeCell ref="B26:I26"/>
    <mergeCell ref="J26:M26"/>
    <mergeCell ref="J27:M27"/>
    <mergeCell ref="B27:D27"/>
    <mergeCell ref="A21:L21"/>
    <mergeCell ref="L1:N1"/>
    <mergeCell ref="A2:N2"/>
    <mergeCell ref="A3:N3"/>
    <mergeCell ref="A4:N4"/>
    <mergeCell ref="A5:N5"/>
    <mergeCell ref="K7:M7"/>
    <mergeCell ref="D6:L6"/>
    <mergeCell ref="A7:A8"/>
    <mergeCell ref="B7:B8"/>
    <mergeCell ref="C7:H7"/>
    <mergeCell ref="I7:I8"/>
    <mergeCell ref="J7:J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2026-06-25T07:27:14Z</dcterms:modified>
</cp:coreProperties>
</file>