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ЭМ\Тарификация ЭМ\"/>
    </mc:Choice>
  </mc:AlternateContent>
  <xr:revisionPtr revIDLastSave="0" documentId="13_ncr:1_{AB4ED8CA-F80E-4EA9-843C-6A70690620C6}" xr6:coauthVersionLast="47" xr6:coauthVersionMax="47" xr10:uidLastSave="{00000000-0000-0000-0000-000000000000}"/>
  <bookViews>
    <workbookView xWindow="-120" yWindow="-120" windowWidth="29040" windowHeight="15840" xr2:uid="{84476BDA-FF7C-40AA-AC8B-A504FA0CEF7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1" i="1" l="1"/>
  <c r="U21" i="1" s="1"/>
  <c r="T20" i="1"/>
  <c r="U20" i="1" s="1"/>
  <c r="S20" i="1"/>
  <c r="S21" i="1"/>
  <c r="L20" i="1"/>
  <c r="M20" i="1" s="1"/>
  <c r="L21" i="1"/>
  <c r="M21" i="1" s="1"/>
  <c r="K20" i="1"/>
  <c r="K21" i="1"/>
  <c r="T19" i="1"/>
  <c r="S19" i="1"/>
  <c r="L19" i="1"/>
  <c r="K19" i="1"/>
  <c r="N19" i="1" s="1"/>
  <c r="A3" i="1"/>
  <c r="U22" i="1"/>
  <c r="P20" i="1" l="1"/>
  <c r="Q20" i="1" s="1"/>
  <c r="R20" i="1" s="1"/>
  <c r="N20" i="1"/>
  <c r="P21" i="1"/>
  <c r="Q21" i="1" s="1"/>
  <c r="R21" i="1" s="1"/>
  <c r="N21" i="1"/>
  <c r="M19" i="1"/>
  <c r="U19" i="1"/>
  <c r="U23" i="1" s="1"/>
  <c r="P19" i="1"/>
  <c r="Q19" i="1" s="1"/>
  <c r="R19" i="1" s="1"/>
  <c r="N23" i="1" l="1"/>
  <c r="R23" i="1"/>
  <c r="N9" i="1"/>
</calcChain>
</file>

<file path=xl/sharedStrings.xml><?xml version="1.0" encoding="utf-8"?>
<sst xmlns="http://schemas.openxmlformats.org/spreadsheetml/2006/main" count="62" uniqueCount="59">
  <si>
    <t>Обоснование начальной (максимальной) цены контракта (цены лота)</t>
  </si>
  <si>
    <t>Наименование объекта закупки товара (работы, услуги)</t>
  </si>
  <si>
    <t>Источник ценовой информации</t>
  </si>
  <si>
    <t>Определение максимальной цены Контракта, (руб.)</t>
  </si>
  <si>
    <t>НМЦК определена методом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</t>
  </si>
  <si>
    <t>На основании предоставленной ценовой информации, цена Контракта не может превышать сумму в размере</t>
  </si>
  <si>
    <t>Наименование объекта закупки товара (работы, услуги):</t>
  </si>
  <si>
    <t>Начальная (максимальная) контракта определена в соответствии с ч.22 ст.22 ФЗ №44 от 05.04.2013г." О контрактной системе в сфере закупок товаров, работ , услуг для обеспечения государственных и муниципальных нужд" и приказом  Министерства России  от 15.05.2020г. №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(далее – Порядок).</t>
  </si>
  <si>
    <r>
      <rPr>
        <sz val="10"/>
        <color indexed="8"/>
        <rFont val="Times New Roman"/>
        <family val="1"/>
        <charset val="204"/>
      </rPr>
      <t>В соответствии с п. 9 Порядка, применен  метод обоснования начальной (максимальной) цены:</t>
    </r>
    <r>
      <rPr>
        <b/>
        <sz val="10"/>
        <color indexed="8"/>
        <rFont val="Times New Roman"/>
        <family val="1"/>
        <charset val="204"/>
      </rPr>
      <t xml:space="preserve">  сопоставимых рыночных цен (анализ рынка). </t>
    </r>
  </si>
  <si>
    <r>
      <rPr>
        <sz val="10"/>
        <color indexed="8"/>
        <rFont val="Times New Roman"/>
        <family val="1"/>
        <charset val="204"/>
      </rPr>
      <t>Потребность в расходных материалах (в соответствии с ч.6, 8 Порядка) (наличие/отсутствие)</t>
    </r>
    <r>
      <rPr>
        <b/>
        <sz val="10"/>
        <color indexed="8"/>
        <rFont val="Times New Roman"/>
        <family val="1"/>
        <charset val="204"/>
      </rPr>
      <t xml:space="preserve"> - отсутствие</t>
    </r>
  </si>
  <si>
    <r>
      <rPr>
        <sz val="10"/>
        <color indexed="8"/>
        <rFont val="Times New Roman"/>
        <family val="1"/>
        <charset val="204"/>
      </rPr>
      <t>Потребность в техническим обслуживании (в соответствии с ч.7, 8 Порядка) (наличие/отсутствие)</t>
    </r>
    <r>
      <rPr>
        <b/>
        <sz val="10"/>
        <color indexed="8"/>
        <rFont val="Times New Roman"/>
        <family val="1"/>
        <charset val="204"/>
      </rPr>
      <t xml:space="preserve"> - отсутствие</t>
    </r>
  </si>
  <si>
    <t>Используемый метод определения НМЦК с обоснованием:</t>
  </si>
  <si>
    <t>Метод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услуг, предоставленных по запросу заказчика. В соответствии с ч.6 ст. 22 Федерального закона от 5 апреля 2013 г. № 44-ФЗ «О контрактной системе в сфере закупок товаров, работ, услуг для обеспечения государственных и муниципальных нужд» указанный метод является приоритетным для определения и обоснования начальной (максимальной) цены контракта.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</si>
  <si>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</si>
  <si>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</si>
  <si>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</si>
  <si>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Vi
 - кол-во (объем) закупаемого товара (работы, услуги), шт</t>
  </si>
  <si>
    <t xml:space="preserve">n - количество значений информации о цене единицы i-го медицинского изделия
</t>
  </si>
  <si>
    <t>Определение однородности совокупности значений выявленных цен</t>
  </si>
  <si>
    <t>ЦЕМ1      без НДС (руб.)</t>
  </si>
  <si>
    <t>ЦЕМ№2     без НДС (руб.)</t>
  </si>
  <si>
    <t>ЦЕМ№3     без НДС (руб.)</t>
  </si>
  <si>
    <t>№4</t>
  </si>
  <si>
    <t>№5</t>
  </si>
  <si>
    <t>Ед.изм</t>
  </si>
  <si>
    <t>НЦЕ за ед.изд. без НДС, руб. &lt;Ц&gt;</t>
  </si>
  <si>
    <t>Среднее квадратич-ное отклонение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</si>
  <si>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превы-шать 33%)</t>
    </r>
  </si>
  <si>
    <r>
      <t xml:space="preserve">Расчет НМЦК без НДС по формуле                             </t>
    </r>
    <r>
      <rPr>
        <sz val="8"/>
        <color indexed="8"/>
        <rFont val="Times New Roman"/>
        <family val="1"/>
        <charset val="204"/>
      </rPr>
      <t xml:space="preserve">v - количество (объем) закупаемого товара (работы, услуги);
n - количество значений, используемых в расчете;
i - номер источника ценовой информации;  </t>
    </r>
    <r>
      <rPr>
        <sz val="9"/>
        <color indexed="8"/>
        <rFont val="Times New Roman"/>
        <family val="1"/>
        <charset val="204"/>
      </rPr>
      <t xml:space="preserve">цi - цена единицы i-го медицинского изделия, без учета НДС
</t>
    </r>
  </si>
  <si>
    <t>Ставка НДС,%</t>
  </si>
  <si>
    <t>НДС, (руб.)</t>
  </si>
  <si>
    <t>НЦЕ за ед.изд. с НДС, (руб.)</t>
  </si>
  <si>
    <r>
      <t xml:space="preserve">Расчет начальной (НМЦК) с НДС по формуле:
</t>
    </r>
    <r>
      <rPr>
        <sz val="8"/>
        <color indexed="8"/>
        <rFont val="Times New Roman"/>
        <family val="1"/>
        <charset val="204"/>
      </rPr>
      <t>n - количество позиций закупаемых медицинских изделий;
НЦЕi - начальная цена единицы i-й позиции медицинского изделия, определяемая в соответствии с настоящим порядком (по применимости);
НДС - налог на добавленную стоимость (если применимо для закупаемого медицинского изделия);
Vi - количество (объем) i-й позиции закупаемого медицинского изделия.</t>
    </r>
  </si>
  <si>
    <t xml:space="preserve">НДС, (руб.)по min КП </t>
  </si>
  <si>
    <t>НЦЕ за ед.изд. с НДС, (руб.)по min КП</t>
  </si>
  <si>
    <t>Расчет начальной (НМЦК) с НДС по min КП</t>
  </si>
  <si>
    <t>12</t>
  </si>
  <si>
    <t>13</t>
  </si>
  <si>
    <t>14</t>
  </si>
  <si>
    <t>15</t>
  </si>
  <si>
    <t>16</t>
  </si>
  <si>
    <t>17</t>
  </si>
  <si>
    <t>18</t>
  </si>
  <si>
    <t>1</t>
  </si>
  <si>
    <t xml:space="preserve">Начальная (максимальная) цена контракта </t>
  </si>
  <si>
    <r>
      <t>Совокупность значений выявленных цен считается</t>
    </r>
    <r>
      <rPr>
        <b/>
        <u/>
        <sz val="10"/>
        <color indexed="8"/>
        <rFont val="Times New Roman"/>
        <family val="1"/>
        <charset val="204"/>
      </rPr>
      <t xml:space="preserve"> однородной,</t>
    </r>
    <r>
      <rPr>
        <sz val="10"/>
        <color indexed="8"/>
        <rFont val="Times New Roman"/>
        <family val="1"/>
        <charset val="204"/>
      </rPr>
      <t xml:space="preserve"> так как коэффициент вариации цены не превышает 33%, таким образом, не целесообразно проводить дополнительные исследования в целях увеличения количества ценовой информации, используемой в расчетах.</t>
    </r>
  </si>
  <si>
    <t>шт</t>
  </si>
  <si>
    <t>1.Коммерческое предложение  Вх.№ 28 от 01.07.2026г</t>
  </si>
  <si>
    <t>2.Коммерческое предложение  Вх.№ 29 от 01.07.2026г</t>
  </si>
  <si>
    <t>3.Коммерческое предложение  Вх.№ 30 от 01.07.2026г</t>
  </si>
  <si>
    <t xml:space="preserve">Оказание услуг по актуализации информационной системы «Отдел кадров» и «Тарификация» для нужд СПб ГБУЗ «Перинатальный центр №17» по адресу Леснозаводская ул. 4, корп.1 в 2026 году </t>
  </si>
  <si>
    <t>2</t>
  </si>
  <si>
    <t>3</t>
  </si>
  <si>
    <t>Актуализация настроек, установленного на площалке Леснозаводская д.4, программного обеспечения: 
«Отдел кадров – 2 АРМ»
«Тарификация – 2 АРМ»</t>
  </si>
  <si>
    <t>Реорганизация структуры данных в связи с присоединением справочника «Отделение»</t>
  </si>
  <si>
    <t>Корректировка отчетов по предоставленному списку</t>
  </si>
  <si>
    <t>4</t>
  </si>
  <si>
    <t>26</t>
  </si>
  <si>
    <t>Расчет НМЦК произведен по минимальному коммерческому предложению  Вх.№ 28  от 01.07.2026г в соответствии с утвержденными лимитами плана ПФХД на 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</si>
</sst>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4" borderId="13" xfId="0" applyFont="1" applyFill="1" applyBorder="1" applyAlignment="1">
      <alignment horizontal="center" vertical="center" wrapText="1"/>
    </xf>
    <xf numFmtId="4" fontId="4" fillId="4" borderId="13" xfId="0" applyNumberFormat="1" applyFont="1" applyFill="1" applyBorder="1" applyAlignment="1">
      <alignment horizontal="center" vertical="center" wrapText="1"/>
    </xf>
    <xf numFmtId="9" fontId="4" fillId="4" borderId="0" xfId="0" applyNumberFormat="1" applyFont="1" applyFill="1" applyAlignment="1">
      <alignment horizontal="center" vertical="center" wrapText="1"/>
    </xf>
    <xf numFmtId="4" fontId="4" fillId="4" borderId="0" xfId="0" applyNumberFormat="1" applyFont="1" applyFill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left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10" fontId="10" fillId="6" borderId="1" xfId="0" applyNumberFormat="1" applyFont="1" applyFill="1" applyBorder="1" applyAlignment="1">
      <alignment horizontal="center" vertical="center" wrapText="1"/>
    </xf>
    <xf numFmtId="9" fontId="10" fillId="6" borderId="0" xfId="0" applyNumberFormat="1" applyFont="1" applyFill="1" applyAlignment="1">
      <alignment horizontal="center" vertical="center" wrapText="1"/>
    </xf>
    <xf numFmtId="4" fontId="10" fillId="6" borderId="0" xfId="0" applyNumberFormat="1" applyFont="1" applyFill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4" fontId="2" fillId="4" borderId="10" xfId="0" applyNumberFormat="1" applyFont="1" applyFill="1" applyBorder="1" applyAlignment="1">
      <alignment horizontal="center" vertical="center" wrapText="1"/>
    </xf>
    <xf numFmtId="4" fontId="2" fillId="2" borderId="10" xfId="0" applyNumberFormat="1" applyFont="1" applyFill="1" applyBorder="1" applyAlignment="1">
      <alignment horizontal="center" vertical="center" wrapText="1"/>
    </xf>
    <xf numFmtId="4" fontId="2" fillId="5" borderId="10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2" fontId="1" fillId="5" borderId="13" xfId="0" applyNumberFormat="1" applyFont="1" applyFill="1" applyBorder="1" applyAlignment="1">
      <alignment horizontal="center" vertical="center" wrapText="1"/>
    </xf>
    <xf numFmtId="2" fontId="1" fillId="0" borderId="13" xfId="0" applyNumberFormat="1" applyFont="1" applyBorder="1" applyAlignment="1">
      <alignment horizontal="center" vertical="center" wrapText="1"/>
    </xf>
    <xf numFmtId="2" fontId="1" fillId="4" borderId="1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49" fontId="1" fillId="4" borderId="1" xfId="0" applyNumberFormat="1" applyFont="1" applyFill="1" applyBorder="1" applyAlignment="1">
      <alignment horizontal="left" vertical="center" wrapText="1"/>
    </xf>
    <xf numFmtId="49" fontId="7" fillId="5" borderId="10" xfId="0" applyNumberFormat="1" applyFont="1" applyFill="1" applyBorder="1" applyAlignment="1">
      <alignment horizontal="center" vertical="center" wrapText="1"/>
    </xf>
    <xf numFmtId="49" fontId="7" fillId="5" borderId="11" xfId="0" applyNumberFormat="1" applyFont="1" applyFill="1" applyBorder="1" applyAlignment="1">
      <alignment horizontal="center" vertical="center" wrapText="1"/>
    </xf>
    <xf numFmtId="49" fontId="7" fillId="5" borderId="12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0" fontId="12" fillId="3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5" fillId="0" borderId="13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47625</xdr:colOff>
      <xdr:row>16</xdr:row>
      <xdr:rowOff>3533775</xdr:rowOff>
    </xdr:from>
    <xdr:to>
      <xdr:col>12</xdr:col>
      <xdr:colOff>542925</xdr:colOff>
      <xdr:row>16</xdr:row>
      <xdr:rowOff>3971925</xdr:rowOff>
    </xdr:to>
    <xdr:pic>
      <xdr:nvPicPr>
        <xdr:cNvPr id="2" name="Picture 19" descr="C:\Temp\KClipboardExport\8c4wnzhy.gif">
          <a:extLst>
            <a:ext uri="{FF2B5EF4-FFF2-40B4-BE49-F238E27FC236}">
              <a16:creationId xmlns:a16="http://schemas.microsoft.com/office/drawing/2014/main" id="{1BFFCCE5-132D-4786-82D5-CC4A0D78C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825" y="8324850"/>
          <a:ext cx="4953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57150</xdr:colOff>
      <xdr:row>22</xdr:row>
      <xdr:rowOff>57150</xdr:rowOff>
    </xdr:from>
    <xdr:to>
      <xdr:col>12</xdr:col>
      <xdr:colOff>613833</xdr:colOff>
      <xdr:row>22</xdr:row>
      <xdr:rowOff>323850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3D5FF580-34BC-483D-91A8-320B9B3DD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6905625" y="112680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</xdr:colOff>
      <xdr:row>16</xdr:row>
      <xdr:rowOff>3581400</xdr:rowOff>
    </xdr:from>
    <xdr:to>
      <xdr:col>11</xdr:col>
      <xdr:colOff>600075</xdr:colOff>
      <xdr:row>16</xdr:row>
      <xdr:rowOff>3933825</xdr:rowOff>
    </xdr:to>
    <xdr:pic>
      <xdr:nvPicPr>
        <xdr:cNvPr id="4" name="Рисунок 1">
          <a:extLst>
            <a:ext uri="{FF2B5EF4-FFF2-40B4-BE49-F238E27FC236}">
              <a16:creationId xmlns:a16="http://schemas.microsoft.com/office/drawing/2014/main" id="{4A0F5040-0DF7-45CB-8F9D-4E51E9C44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8372475"/>
          <a:ext cx="590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</xdr:colOff>
      <xdr:row>16</xdr:row>
      <xdr:rowOff>4572000</xdr:rowOff>
    </xdr:from>
    <xdr:to>
      <xdr:col>13</xdr:col>
      <xdr:colOff>609600</xdr:colOff>
      <xdr:row>17</xdr:row>
      <xdr:rowOff>4763</xdr:rowOff>
    </xdr:to>
    <xdr:pic>
      <xdr:nvPicPr>
        <xdr:cNvPr id="5" name="Рисунок 8">
          <a:extLst>
            <a:ext uri="{FF2B5EF4-FFF2-40B4-BE49-F238E27FC236}">
              <a16:creationId xmlns:a16="http://schemas.microsoft.com/office/drawing/2014/main" id="{22994A62-9A6B-4C71-BEE0-2658C4AE7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9363075"/>
          <a:ext cx="5905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66676</xdr:colOff>
      <xdr:row>16</xdr:row>
      <xdr:rowOff>4762500</xdr:rowOff>
    </xdr:from>
    <xdr:to>
      <xdr:col>17</xdr:col>
      <xdr:colOff>790576</xdr:colOff>
      <xdr:row>17</xdr:row>
      <xdr:rowOff>4763</xdr:rowOff>
    </xdr:to>
    <xdr:pic>
      <xdr:nvPicPr>
        <xdr:cNvPr id="6" name="Рисунок 10">
          <a:extLst>
            <a:ext uri="{FF2B5EF4-FFF2-40B4-BE49-F238E27FC236}">
              <a16:creationId xmlns:a16="http://schemas.microsoft.com/office/drawing/2014/main" id="{40754DB5-46BB-4FDE-81F2-02E33473A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9876" y="9553575"/>
          <a:ext cx="7239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533BC-B94A-43C9-906C-AE3ED38F7CCB}">
  <sheetPr>
    <pageSetUpPr fitToPage="1"/>
  </sheetPr>
  <dimension ref="A1:U25"/>
  <sheetViews>
    <sheetView tabSelected="1" zoomScale="90" zoomScaleNormal="90" workbookViewId="0">
      <selection activeCell="W15" sqref="W15"/>
    </sheetView>
  </sheetViews>
  <sheetFormatPr defaultRowHeight="15" x14ac:dyDescent="0.25"/>
  <cols>
    <col min="2" max="2" width="20.140625" customWidth="1"/>
    <col min="6" max="7" width="0" hidden="1" customWidth="1"/>
    <col min="14" max="14" width="11.140625" customWidth="1"/>
    <col min="18" max="18" width="15" customWidth="1"/>
    <col min="21" max="21" width="11.42578125" customWidth="1"/>
  </cols>
  <sheetData>
    <row r="1" spans="1:21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1"/>
      <c r="T1" s="1"/>
      <c r="U1" s="1"/>
    </row>
    <row r="2" spans="1:21" ht="23.25" customHeight="1" x14ac:dyDescent="0.25">
      <c r="A2" s="60" t="s">
        <v>1</v>
      </c>
      <c r="B2" s="60"/>
      <c r="C2" s="60"/>
      <c r="D2" s="60"/>
      <c r="E2" s="60"/>
      <c r="F2" s="60"/>
      <c r="G2" s="60"/>
      <c r="H2" s="60" t="s">
        <v>2</v>
      </c>
      <c r="I2" s="60"/>
      <c r="J2" s="60"/>
      <c r="K2" s="60"/>
      <c r="L2" s="60"/>
      <c r="M2" s="60"/>
      <c r="N2" s="60" t="s">
        <v>3</v>
      </c>
      <c r="O2" s="60"/>
      <c r="P2" s="60"/>
      <c r="Q2" s="60"/>
      <c r="R2" s="60"/>
      <c r="S2" s="2"/>
      <c r="T2" s="2"/>
      <c r="U2" s="2"/>
    </row>
    <row r="3" spans="1:21" x14ac:dyDescent="0.25">
      <c r="A3" s="69" t="str">
        <f>C10</f>
        <v xml:space="preserve">Оказание услуг по актуализации информационной системы «Отдел кадров» и «Тарификация» для нужд СПб ГБУЗ «Перинатальный центр №17» по адресу Леснозаводская ул. 4, корп.1 в 2026 году </v>
      </c>
      <c r="B3" s="70"/>
      <c r="C3" s="70"/>
      <c r="D3" s="70"/>
      <c r="E3" s="70"/>
      <c r="F3" s="70"/>
      <c r="G3" s="71"/>
      <c r="H3" s="64" t="s">
        <v>47</v>
      </c>
      <c r="I3" s="64"/>
      <c r="J3" s="64"/>
      <c r="K3" s="64"/>
      <c r="L3" s="64"/>
      <c r="M3" s="64"/>
      <c r="N3" s="68" t="s">
        <v>4</v>
      </c>
      <c r="O3" s="68"/>
      <c r="P3" s="68"/>
      <c r="Q3" s="68"/>
      <c r="R3" s="68"/>
      <c r="S3" s="1"/>
      <c r="T3" s="1"/>
      <c r="U3" s="1"/>
    </row>
    <row r="4" spans="1:21" ht="15" customHeight="1" x14ac:dyDescent="0.25">
      <c r="A4" s="72"/>
      <c r="B4" s="73"/>
      <c r="C4" s="73"/>
      <c r="D4" s="73"/>
      <c r="E4" s="73"/>
      <c r="F4" s="73"/>
      <c r="G4" s="74"/>
      <c r="H4" s="64" t="s">
        <v>48</v>
      </c>
      <c r="I4" s="64"/>
      <c r="J4" s="64"/>
      <c r="K4" s="64"/>
      <c r="L4" s="64"/>
      <c r="M4" s="64"/>
      <c r="N4" s="68"/>
      <c r="O4" s="68"/>
      <c r="P4" s="68"/>
      <c r="Q4" s="68"/>
      <c r="R4" s="68"/>
      <c r="S4" s="1"/>
      <c r="T4" s="1"/>
      <c r="U4" s="1"/>
    </row>
    <row r="5" spans="1:21" ht="15" customHeight="1" x14ac:dyDescent="0.25">
      <c r="A5" s="72"/>
      <c r="B5" s="73"/>
      <c r="C5" s="73"/>
      <c r="D5" s="73"/>
      <c r="E5" s="73"/>
      <c r="F5" s="73"/>
      <c r="G5" s="74"/>
      <c r="H5" s="64" t="s">
        <v>49</v>
      </c>
      <c r="I5" s="64"/>
      <c r="J5" s="64"/>
      <c r="K5" s="64"/>
      <c r="L5" s="64"/>
      <c r="M5" s="64"/>
      <c r="N5" s="68"/>
      <c r="O5" s="68"/>
      <c r="P5" s="68"/>
      <c r="Q5" s="68"/>
      <c r="R5" s="68"/>
      <c r="S5" s="1"/>
      <c r="T5" s="1"/>
      <c r="U5" s="1"/>
    </row>
    <row r="6" spans="1:21" x14ac:dyDescent="0.25">
      <c r="A6" s="72"/>
      <c r="B6" s="73"/>
      <c r="C6" s="73"/>
      <c r="D6" s="73"/>
      <c r="E6" s="73"/>
      <c r="F6" s="73"/>
      <c r="G6" s="74"/>
      <c r="H6" s="64"/>
      <c r="I6" s="64"/>
      <c r="J6" s="64"/>
      <c r="K6" s="64"/>
      <c r="L6" s="64"/>
      <c r="M6" s="64"/>
      <c r="N6" s="68"/>
      <c r="O6" s="68"/>
      <c r="P6" s="68"/>
      <c r="Q6" s="68"/>
      <c r="R6" s="68"/>
      <c r="S6" s="1"/>
      <c r="T6" s="1"/>
      <c r="U6" s="1"/>
    </row>
    <row r="7" spans="1:21" x14ac:dyDescent="0.25">
      <c r="A7" s="72"/>
      <c r="B7" s="73"/>
      <c r="C7" s="73"/>
      <c r="D7" s="73"/>
      <c r="E7" s="73"/>
      <c r="F7" s="73"/>
      <c r="G7" s="74"/>
      <c r="H7" s="64"/>
      <c r="I7" s="64"/>
      <c r="J7" s="64"/>
      <c r="K7" s="64"/>
      <c r="L7" s="64"/>
      <c r="M7" s="64"/>
      <c r="N7" s="68"/>
      <c r="O7" s="68"/>
      <c r="P7" s="68"/>
      <c r="Q7" s="68"/>
      <c r="R7" s="68"/>
      <c r="S7" s="1"/>
      <c r="T7" s="1"/>
      <c r="U7" s="1"/>
    </row>
    <row r="8" spans="1:21" x14ac:dyDescent="0.25">
      <c r="A8" s="75"/>
      <c r="B8" s="76"/>
      <c r="C8" s="76"/>
      <c r="D8" s="76"/>
      <c r="E8" s="76"/>
      <c r="F8" s="76"/>
      <c r="G8" s="77"/>
      <c r="H8" s="64"/>
      <c r="I8" s="64"/>
      <c r="J8" s="64"/>
      <c r="K8" s="64"/>
      <c r="L8" s="64"/>
      <c r="M8" s="64"/>
      <c r="N8" s="68"/>
      <c r="O8" s="68"/>
      <c r="P8" s="68"/>
      <c r="Q8" s="68"/>
      <c r="R8" s="68"/>
      <c r="S8" s="1"/>
      <c r="T8" s="1"/>
      <c r="U8" s="1"/>
    </row>
    <row r="9" spans="1:21" x14ac:dyDescent="0.25">
      <c r="A9" s="57" t="s">
        <v>5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>
        <f>U23</f>
        <v>188000</v>
      </c>
      <c r="O9" s="67"/>
      <c r="P9" s="67"/>
      <c r="Q9" s="67"/>
      <c r="R9" s="67"/>
      <c r="S9" s="4"/>
      <c r="T9" s="4"/>
      <c r="U9" s="2"/>
    </row>
    <row r="10" spans="1:21" ht="51.75" customHeight="1" x14ac:dyDescent="0.25">
      <c r="A10" s="65" t="s">
        <v>6</v>
      </c>
      <c r="B10" s="65"/>
      <c r="C10" s="57" t="s">
        <v>50</v>
      </c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"/>
      <c r="T10" s="5"/>
      <c r="U10" s="5"/>
    </row>
    <row r="11" spans="1:21" ht="37.5" customHeight="1" x14ac:dyDescent="0.25">
      <c r="A11" s="65" t="s">
        <v>7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3"/>
      <c r="T11" s="3"/>
      <c r="U11" s="3"/>
    </row>
    <row r="12" spans="1:21" x14ac:dyDescent="0.25">
      <c r="A12" s="57" t="s">
        <v>8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"/>
      <c r="T12" s="5"/>
      <c r="U12" s="5"/>
    </row>
    <row r="13" spans="1:21" x14ac:dyDescent="0.25">
      <c r="A13" s="57" t="s">
        <v>9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"/>
      <c r="T13" s="5"/>
      <c r="U13" s="5"/>
    </row>
    <row r="14" spans="1:21" x14ac:dyDescent="0.25">
      <c r="A14" s="57" t="s">
        <v>10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"/>
      <c r="T14" s="5"/>
      <c r="U14" s="5"/>
    </row>
    <row r="15" spans="1:21" ht="56.25" customHeight="1" x14ac:dyDescent="0.25">
      <c r="A15" s="57" t="s">
        <v>11</v>
      </c>
      <c r="B15" s="57"/>
      <c r="C15" s="58" t="s">
        <v>12</v>
      </c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6"/>
      <c r="T15" s="6"/>
      <c r="U15" s="6"/>
    </row>
    <row r="16" spans="1:21" ht="36.75" customHeight="1" x14ac:dyDescent="0.25">
      <c r="A16" s="59" t="s">
        <v>13</v>
      </c>
      <c r="B16" s="61" t="s">
        <v>14</v>
      </c>
      <c r="C16" s="61" t="s">
        <v>15</v>
      </c>
      <c r="D16" s="61"/>
      <c r="E16" s="61"/>
      <c r="F16" s="61"/>
      <c r="G16" s="61"/>
      <c r="H16" s="61" t="s">
        <v>16</v>
      </c>
      <c r="I16" s="7"/>
      <c r="J16" s="61" t="s">
        <v>17</v>
      </c>
      <c r="K16" s="63" t="s">
        <v>18</v>
      </c>
      <c r="L16" s="63"/>
      <c r="M16" s="63"/>
      <c r="N16" s="8"/>
      <c r="O16" s="9"/>
      <c r="P16" s="10"/>
      <c r="Q16" s="10"/>
      <c r="R16" s="10"/>
      <c r="S16" s="10"/>
      <c r="T16" s="10"/>
      <c r="U16" s="10"/>
    </row>
    <row r="17" spans="1:21" ht="329.25" customHeight="1" x14ac:dyDescent="0.25">
      <c r="A17" s="60"/>
      <c r="B17" s="62"/>
      <c r="C17" s="12" t="s">
        <v>19</v>
      </c>
      <c r="D17" s="14" t="s">
        <v>20</v>
      </c>
      <c r="E17" s="14" t="s">
        <v>21</v>
      </c>
      <c r="F17" s="11" t="s">
        <v>22</v>
      </c>
      <c r="G17" s="11" t="s">
        <v>23</v>
      </c>
      <c r="H17" s="62"/>
      <c r="I17" s="11" t="s">
        <v>24</v>
      </c>
      <c r="J17" s="62"/>
      <c r="K17" s="13" t="s">
        <v>25</v>
      </c>
      <c r="L17" s="14" t="s">
        <v>26</v>
      </c>
      <c r="M17" s="14" t="s">
        <v>27</v>
      </c>
      <c r="N17" s="15" t="s">
        <v>28</v>
      </c>
      <c r="O17" s="16" t="s">
        <v>29</v>
      </c>
      <c r="P17" s="17" t="s">
        <v>30</v>
      </c>
      <c r="Q17" s="17" t="s">
        <v>31</v>
      </c>
      <c r="R17" s="15" t="s">
        <v>32</v>
      </c>
      <c r="S17" s="18" t="s">
        <v>33</v>
      </c>
      <c r="T17" s="18" t="s">
        <v>34</v>
      </c>
      <c r="U17" s="19" t="s">
        <v>35</v>
      </c>
    </row>
    <row r="18" spans="1:21" ht="22.5" customHeight="1" x14ac:dyDescent="0.25">
      <c r="A18" s="20">
        <v>1</v>
      </c>
      <c r="B18" s="21">
        <v>2</v>
      </c>
      <c r="C18" s="22">
        <v>3</v>
      </c>
      <c r="D18" s="20">
        <v>4</v>
      </c>
      <c r="E18" s="20">
        <v>5</v>
      </c>
      <c r="F18" s="21">
        <v>6</v>
      </c>
      <c r="G18" s="21">
        <v>7</v>
      </c>
      <c r="H18" s="21">
        <v>8</v>
      </c>
      <c r="I18" s="21">
        <v>9</v>
      </c>
      <c r="J18" s="21">
        <v>10</v>
      </c>
      <c r="K18" s="23">
        <v>11</v>
      </c>
      <c r="L18" s="20" t="s">
        <v>36</v>
      </c>
      <c r="M18" s="20" t="s">
        <v>37</v>
      </c>
      <c r="N18" s="21" t="s">
        <v>38</v>
      </c>
      <c r="O18" s="21" t="s">
        <v>39</v>
      </c>
      <c r="P18" s="21" t="s">
        <v>40</v>
      </c>
      <c r="Q18" s="21" t="s">
        <v>41</v>
      </c>
      <c r="R18" s="21" t="s">
        <v>42</v>
      </c>
      <c r="S18" s="50"/>
      <c r="T18" s="51"/>
      <c r="U18" s="52"/>
    </row>
    <row r="19" spans="1:21" ht="145.5" customHeight="1" x14ac:dyDescent="0.25">
      <c r="A19" s="42" t="s">
        <v>43</v>
      </c>
      <c r="B19" s="49" t="s">
        <v>53</v>
      </c>
      <c r="C19" s="41">
        <v>19800</v>
      </c>
      <c r="D19" s="39">
        <v>21500</v>
      </c>
      <c r="E19" s="39">
        <v>22000</v>
      </c>
      <c r="F19" s="40"/>
      <c r="G19" s="40"/>
      <c r="H19" s="43" t="s">
        <v>56</v>
      </c>
      <c r="I19" s="37" t="s">
        <v>46</v>
      </c>
      <c r="J19" s="43">
        <v>3</v>
      </c>
      <c r="K19" s="38">
        <f t="shared" ref="K19:K21" si="0">(C19+D19+E19)/3</f>
        <v>21100</v>
      </c>
      <c r="L19" s="39">
        <f t="shared" ref="L19:L21" si="1">STDEV(C19:G19)</f>
        <v>1153.2562594670796</v>
      </c>
      <c r="M19" s="39">
        <f t="shared" ref="M19:M21" si="2">L19/K19</f>
        <v>5.4656694761472967E-2</v>
      </c>
      <c r="N19" s="40">
        <f t="shared" ref="N19:N21" si="3">H19*K19</f>
        <v>84400</v>
      </c>
      <c r="O19" s="40">
        <v>0</v>
      </c>
      <c r="P19" s="40">
        <f t="shared" ref="P19:P21" si="4">K19*O19</f>
        <v>0</v>
      </c>
      <c r="Q19" s="40">
        <f t="shared" ref="Q19:Q21" si="5">K19+P19</f>
        <v>21100</v>
      </c>
      <c r="R19" s="40">
        <f t="shared" ref="R19:R21" si="6">Q19*H19</f>
        <v>84400</v>
      </c>
      <c r="S19" s="41">
        <f t="shared" ref="S19:S21" si="7">C19*O19</f>
        <v>0</v>
      </c>
      <c r="T19" s="41">
        <f>C19</f>
        <v>19800</v>
      </c>
      <c r="U19" s="41">
        <f>T19*H19</f>
        <v>79200</v>
      </c>
    </row>
    <row r="20" spans="1:21" ht="66" customHeight="1" x14ac:dyDescent="0.25">
      <c r="A20" s="44" t="s">
        <v>51</v>
      </c>
      <c r="B20" s="48" t="s">
        <v>54</v>
      </c>
      <c r="C20" s="45">
        <v>36000</v>
      </c>
      <c r="D20" s="46">
        <v>41600</v>
      </c>
      <c r="E20" s="46">
        <v>42000</v>
      </c>
      <c r="F20" s="47"/>
      <c r="G20" s="47"/>
      <c r="H20" s="43" t="s">
        <v>43</v>
      </c>
      <c r="I20" s="37" t="s">
        <v>46</v>
      </c>
      <c r="J20" s="43">
        <v>3</v>
      </c>
      <c r="K20" s="38">
        <f t="shared" si="0"/>
        <v>39866.666666666664</v>
      </c>
      <c r="L20" s="39">
        <f t="shared" si="1"/>
        <v>3354.5988334424328</v>
      </c>
      <c r="M20" s="39">
        <f t="shared" si="2"/>
        <v>8.4145455688355339E-2</v>
      </c>
      <c r="N20" s="40">
        <f t="shared" si="3"/>
        <v>39866.666666666664</v>
      </c>
      <c r="O20" s="40">
        <v>0</v>
      </c>
      <c r="P20" s="40">
        <f t="shared" si="4"/>
        <v>0</v>
      </c>
      <c r="Q20" s="40">
        <f t="shared" si="5"/>
        <v>39866.666666666664</v>
      </c>
      <c r="R20" s="40">
        <f t="shared" si="6"/>
        <v>39866.666666666664</v>
      </c>
      <c r="S20" s="41">
        <f t="shared" si="7"/>
        <v>0</v>
      </c>
      <c r="T20" s="41">
        <f>C20</f>
        <v>36000</v>
      </c>
      <c r="U20" s="41">
        <f t="shared" ref="U20:U21" si="8">T20*H20</f>
        <v>36000</v>
      </c>
    </row>
    <row r="21" spans="1:21" ht="52.5" customHeight="1" x14ac:dyDescent="0.25">
      <c r="A21" s="44" t="s">
        <v>52</v>
      </c>
      <c r="B21" s="48" t="s">
        <v>55</v>
      </c>
      <c r="C21" s="45">
        <v>2800</v>
      </c>
      <c r="D21" s="46">
        <v>3000</v>
      </c>
      <c r="E21" s="46">
        <v>3800</v>
      </c>
      <c r="F21" s="47"/>
      <c r="G21" s="47"/>
      <c r="H21" s="43" t="s">
        <v>57</v>
      </c>
      <c r="I21" s="37" t="s">
        <v>46</v>
      </c>
      <c r="J21" s="43">
        <v>3</v>
      </c>
      <c r="K21" s="38">
        <f t="shared" si="0"/>
        <v>3200</v>
      </c>
      <c r="L21" s="39">
        <f t="shared" si="1"/>
        <v>529.15026221291816</v>
      </c>
      <c r="M21" s="39">
        <f t="shared" si="2"/>
        <v>0.16535945694153692</v>
      </c>
      <c r="N21" s="40">
        <f t="shared" si="3"/>
        <v>83200</v>
      </c>
      <c r="O21" s="40">
        <v>0</v>
      </c>
      <c r="P21" s="40">
        <f t="shared" si="4"/>
        <v>0</v>
      </c>
      <c r="Q21" s="40">
        <f t="shared" si="5"/>
        <v>3200</v>
      </c>
      <c r="R21" s="40">
        <f t="shared" si="6"/>
        <v>83200</v>
      </c>
      <c r="S21" s="41">
        <f t="shared" si="7"/>
        <v>0</v>
      </c>
      <c r="T21" s="41">
        <f>C21</f>
        <v>2800</v>
      </c>
      <c r="U21" s="41">
        <f t="shared" si="8"/>
        <v>72800</v>
      </c>
    </row>
    <row r="22" spans="1:21" x14ac:dyDescent="0.25">
      <c r="A22" s="24"/>
      <c r="B22" s="24"/>
      <c r="C22" s="24"/>
      <c r="D22" s="24"/>
      <c r="E22" s="24"/>
      <c r="F22" s="24"/>
      <c r="G22" s="24"/>
      <c r="H22" s="25"/>
      <c r="I22" s="25"/>
      <c r="J22" s="25"/>
      <c r="K22" s="25"/>
      <c r="L22" s="26"/>
      <c r="M22" s="27"/>
      <c r="N22" s="26"/>
      <c r="O22" s="28"/>
      <c r="P22" s="29"/>
      <c r="Q22" s="29"/>
      <c r="R22" s="29"/>
      <c r="S22" s="29"/>
      <c r="T22" s="29"/>
      <c r="U22" s="29" t="e">
        <f>SUM(#REF!)</f>
        <v>#REF!</v>
      </c>
    </row>
    <row r="23" spans="1:21" ht="27" customHeight="1" x14ac:dyDescent="0.25">
      <c r="A23" s="53" t="s">
        <v>44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30"/>
      <c r="N23" s="31">
        <f>SUM(N19:N21)</f>
        <v>207466.66666666666</v>
      </c>
      <c r="O23" s="32"/>
      <c r="P23" s="31"/>
      <c r="Q23" s="31"/>
      <c r="R23" s="33">
        <f>SUM(R19:R21)</f>
        <v>207466.66666666666</v>
      </c>
      <c r="S23" s="34"/>
      <c r="T23" s="34"/>
      <c r="U23" s="35">
        <f>SUM(U19:U21)</f>
        <v>188000</v>
      </c>
    </row>
    <row r="24" spans="1:21" ht="34.5" customHeight="1" x14ac:dyDescent="0.25">
      <c r="A24" s="55" t="s">
        <v>45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3"/>
      <c r="T24" s="3"/>
      <c r="U24" s="3"/>
    </row>
    <row r="25" spans="1:21" x14ac:dyDescent="0.25">
      <c r="A25" s="56" t="s">
        <v>58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36"/>
      <c r="T25" s="36"/>
      <c r="U25" s="36"/>
    </row>
  </sheetData>
  <mergeCells count="32">
    <mergeCell ref="A1:R1"/>
    <mergeCell ref="A2:G2"/>
    <mergeCell ref="H2:M2"/>
    <mergeCell ref="N2:R2"/>
    <mergeCell ref="A3:G8"/>
    <mergeCell ref="H3:M3"/>
    <mergeCell ref="N3:R8"/>
    <mergeCell ref="H4:M4"/>
    <mergeCell ref="H5:M5"/>
    <mergeCell ref="H6:M6"/>
    <mergeCell ref="H7:M7"/>
    <mergeCell ref="A14:R14"/>
    <mergeCell ref="H8:M8"/>
    <mergeCell ref="A9:M9"/>
    <mergeCell ref="N9:R9"/>
    <mergeCell ref="A10:B10"/>
    <mergeCell ref="C10:R10"/>
    <mergeCell ref="A11:R11"/>
    <mergeCell ref="A12:R12"/>
    <mergeCell ref="A13:R13"/>
    <mergeCell ref="S18:U18"/>
    <mergeCell ref="A23:L23"/>
    <mergeCell ref="A24:R24"/>
    <mergeCell ref="A25:R25"/>
    <mergeCell ref="A15:B15"/>
    <mergeCell ref="C15:R15"/>
    <mergeCell ref="A16:A17"/>
    <mergeCell ref="B16:B17"/>
    <mergeCell ref="C16:G16"/>
    <mergeCell ref="H16:H17"/>
    <mergeCell ref="J16:J17"/>
    <mergeCell ref="K16:M16"/>
  </mergeCells>
  <phoneticPr fontId="13" type="noConversion"/>
  <pageMargins left="0.25" right="0.25" top="0.75" bottom="0.75" header="0.3" footer="0.3"/>
  <pageSetup paperSize="9" scale="76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Brusova</dc:creator>
  <cp:lastModifiedBy>User</cp:lastModifiedBy>
  <cp:lastPrinted>2025-10-24T11:42:46Z</cp:lastPrinted>
  <dcterms:created xsi:type="dcterms:W3CDTF">2025-06-27T12:34:15Z</dcterms:created>
  <dcterms:modified xsi:type="dcterms:W3CDTF">2026-07-03T08:29:45Z</dcterms:modified>
</cp:coreProperties>
</file>