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F4BD9683-7181-443F-9438-1C2F6335A0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Лист1!$A$8:$J$28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1" l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H21" i="1"/>
  <c r="H22" i="1"/>
  <c r="H23" i="1"/>
  <c r="H24" i="1"/>
  <c r="H25" i="1"/>
  <c r="H26" i="1"/>
  <c r="H27" i="1"/>
  <c r="I16" i="1" l="1"/>
  <c r="J16" i="1" s="1"/>
  <c r="I17" i="1"/>
  <c r="J17" i="1" s="1"/>
  <c r="I18" i="1"/>
  <c r="J18" i="1" s="1"/>
  <c r="I19" i="1"/>
  <c r="J19" i="1" s="1"/>
  <c r="I20" i="1"/>
  <c r="J20" i="1" s="1"/>
  <c r="H16" i="1"/>
  <c r="H17" i="1"/>
  <c r="H18" i="1"/>
  <c r="H19" i="1"/>
  <c r="H20" i="1"/>
  <c r="I10" i="1" l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27" i="1"/>
  <c r="J27" i="1" s="1"/>
  <c r="I9" i="1"/>
  <c r="J9" i="1" s="1"/>
  <c r="H9" i="1"/>
  <c r="H10" i="1"/>
  <c r="H11" i="1"/>
  <c r="H12" i="1"/>
  <c r="H13" i="1"/>
  <c r="H14" i="1"/>
  <c r="H15" i="1"/>
  <c r="J28" i="1" l="1"/>
  <c r="C6" i="1" s="1"/>
</calcChain>
</file>

<file path=xl/sharedStrings.xml><?xml version="1.0" encoding="utf-8"?>
<sst xmlns="http://schemas.openxmlformats.org/spreadsheetml/2006/main" count="57" uniqueCount="39">
  <si>
    <t>№ п/п</t>
  </si>
  <si>
    <t>Наименование</t>
  </si>
  <si>
    <t>Кол-во</t>
  </si>
  <si>
    <t>НМЦК</t>
  </si>
  <si>
    <t>Ед.изм</t>
  </si>
  <si>
    <t>шт</t>
  </si>
  <si>
    <t>ОБОСНОВАНИЕ И РАСЧЕТ ЦЕНЫ КОНТРАКТА</t>
  </si>
  <si>
    <t>Обоснование и расчет (определение) НМЦК</t>
  </si>
  <si>
    <t>Основные характеристики объекта
закупки</t>
  </si>
  <si>
    <t>Используемый метод определения
НМЦК с обоснованием:</t>
  </si>
  <si>
    <t>Метод сопоставимых рыночных цен (анализа рынка) как приоритетный; доступна информация о рыночных ценах на идентичные товары; для товара имеется функционирующий рынок</t>
  </si>
  <si>
    <t xml:space="preserve">Определяя НМЦК, Заказчик исходит из необходимости достижения целей обеспечения государственных нужд.
Проведенный анализ рынка показал наличие предложений, соответствующих установленным требованиям к товарам по определенным параметрам. Кроме того, выявлены конкретные товары, как полностью, так и частично удовлетворяющие установленным Заказчиком требованиям. Заказчиком, для расчета НМЦК принимается товар, наиболее полно удовлетворяющий потребностям Заказчика.  
В целях получения ценовой информации в отношении товаров, Заказчиком
- направлены запросы потенциальным поставщикам о предоставлении ценовой информации
- осуществлен сбор и анализ общедоступной информации, содержащейся в предложениях, обращенных к неопределенному кругу лиц, в том числе признаваемых в соответствии с гражданским законодательством публичными офертами
- осуществлен сбор и анализ общедоступной информации о ценах товаров, содержащейся в официальных источниках информации уполномоченных государственных органов
Коэффициент вариации, определенный в соответствии с п. 3.20 Методических рекомендаций, утвержденных Приказом Минэкономразвития России от 02.10.2013 №567, не превышает 33%. Совокупность значений принимается однородной. </t>
  </si>
  <si>
    <t>Таким образом, НМЦК составляет (руб.)</t>
  </si>
  <si>
    <t>Цена 1, руб. (с НДС)</t>
  </si>
  <si>
    <t>Цена 2, руб. (с НДС)</t>
  </si>
  <si>
    <t>Цена 3, руб. (с НДС)</t>
  </si>
  <si>
    <t>Директор ________________А.В. Кравченко</t>
  </si>
  <si>
    <r>
      <rPr>
        <b/>
        <sz val="10"/>
        <color theme="1"/>
        <rFont val="Arial"/>
        <family val="2"/>
        <charset val="204"/>
      </rPr>
      <t>Min</t>
    </r>
    <r>
      <rPr>
        <sz val="10"/>
        <color theme="1"/>
        <rFont val="Arial"/>
        <family val="2"/>
        <charset val="204"/>
      </rPr>
      <t xml:space="preserve"> предложенная цена за ед., руб.</t>
    </r>
  </si>
  <si>
    <t>Коэфф. вар.</t>
  </si>
  <si>
    <t>Поставка канцелярских товаров (Омская)</t>
  </si>
  <si>
    <t xml:space="preserve">Клейкая двухсторонняя лента 25 мм х 10 м,
ПОЛИПРОПИЛЕНОВАЯ ОСНОВА, UNIBOB </t>
  </si>
  <si>
    <t>Краска штемпельная BRAUBERG, синяя, 45 мл, на водной основе</t>
  </si>
  <si>
    <t>Пленки-заготовки для ламинирования БОЛЬШОГО
ФОРМАТА, А3, КОМПЛЕКТ 100 шт., 75 мкм, BRAUBERG</t>
  </si>
  <si>
    <t>Книга учета 96 л., клетка, твердая, крафт, типографский
блок, А4 200х290 мм, STAFF</t>
  </si>
  <si>
    <t>Бумага офисная А4, 80 г/м2, 500 л., марка С, ОФИСМАГ,
Россия, 146% (CIE</t>
  </si>
  <si>
    <t>Пленки-заготовки для ламинирования А4, КОМПЛЕКТ
100 шт., 75 мкм, ОФИСМА</t>
  </si>
  <si>
    <t>Клей-карандаш STAFF "EVERYDAY", 24 г</t>
  </si>
  <si>
    <t>Папки-файлы перфорированные, А4, STAFF "ЭКОНОМ",
КОМПЛЕКТ 100 шт., гладкие, 35 мкм</t>
  </si>
  <si>
    <t>Папка-регистратор STAFF "Basic" БЮДЖЕТ с
мраморным покрытием, 50 мм, без уголка, черный
корешок</t>
  </si>
  <si>
    <t>Клейкие ленты 15 мм х 33 м канцелярские BRAUBERG,
комплект 10 шт., прозрачные, гарантированная длина</t>
  </si>
  <si>
    <t>Лента оградительная сигнальная красно-белая, 50 мм х
200 м, BRAUBERG "Грандмастер", полиэтилен</t>
  </si>
  <si>
    <t>Штемпельная подушка BRAUBERG, 100х80 мм (рабочая
поверхность 90х50 мм), синяя краска</t>
  </si>
  <si>
    <t>Ватман А1 (610х860 мм), 1 лист, плотность 200 г/м2,
ГОЗНАК С-Пб, упаковка по 100 листов, водяной знак</t>
  </si>
  <si>
    <t xml:space="preserve">Клей канцелярский силикатный BRAUBERG "Standard"
(для бумаги, картона) 110 </t>
  </si>
  <si>
    <t>Доска-планшет STAFF "EVERYDAY" с прижимом А4
(225х316 мм), картон/бумвинил РОССИЯ, синяя</t>
  </si>
  <si>
    <t>Фотобумага глянцевая, 10х15 см, 180 г/м2,
односторонняя, 100 листов, ПАКЕТ, BRAUBERG
ORIGINAL</t>
  </si>
  <si>
    <t>Фотобумага глянцевая, 10х15 см, 200 г/м2,
односторонняя, 100 листов, ПАКЕТ, BRAUBERG
ORIGINAL</t>
  </si>
  <si>
    <t>Папка-уголок жесткая прозрачная А4 BRAUBERG
UNIVERSAL, красная, 0,15 мм, со штрихкодом</t>
  </si>
  <si>
    <t>Подставка настольная для рекламных материалов
МАЛОГО ФОРМАТА (150х210 мм), А5, двусторонняя,
вертикальная,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</si>
</sst>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name val="Arial"/>
      <family val="2"/>
      <charset val="204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3" fontId="0" fillId="0" borderId="0" xfId="0" applyNumberFormat="1"/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2" fillId="0" borderId="0" xfId="0" applyFont="1"/>
    <xf numFmtId="0" fontId="2" fillId="0" borderId="1" xfId="0" applyFont="1" applyBorder="1" applyAlignment="1">
      <alignment wrapText="1"/>
    </xf>
  </cellXfs>
  <cellStyles count="1">
    <cellStyle name="Обычный" xfId="0" builtinId="0"/>
  </cellStyles>
  <dxfs count="1"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"/>
  <sheetViews>
    <sheetView tabSelected="1" workbookViewId="0">
      <selection activeCell="B10" sqref="B10"/>
    </sheetView>
  </sheetViews>
  <sheetFormatPr defaultRowHeight="15" x14ac:dyDescent="0.25"/>
  <cols>
    <col min="1" max="1" width="6.42578125" bestFit="1" customWidth="1"/>
    <col min="2" max="2" width="52.42578125" style="2" customWidth="1"/>
    <col min="3" max="3" width="7.28515625" style="2" bestFit="1" customWidth="1"/>
    <col min="4" max="4" width="7.28515625" style="10" bestFit="1" customWidth="1"/>
    <col min="5" max="5" width="10.7109375" customWidth="1"/>
    <col min="6" max="6" width="11.85546875" style="1" customWidth="1"/>
    <col min="7" max="7" width="11.42578125" customWidth="1"/>
    <col min="8" max="8" width="8.42578125" customWidth="1"/>
    <col min="9" max="9" width="15.85546875" style="3" customWidth="1"/>
    <col min="10" max="10" width="10.140625" bestFit="1" customWidth="1"/>
    <col min="11" max="11" width="5" customWidth="1"/>
  </cols>
  <sheetData>
    <row r="1" spans="1:10" x14ac:dyDescent="0.25">
      <c r="A1" s="21" t="s">
        <v>6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</row>
    <row r="3" spans="1:10" s="18" customFormat="1" ht="12.75" x14ac:dyDescent="0.2">
      <c r="A3" s="27" t="s">
        <v>8</v>
      </c>
      <c r="B3" s="27"/>
      <c r="C3" s="28" t="s">
        <v>19</v>
      </c>
      <c r="D3" s="28"/>
      <c r="E3" s="28"/>
      <c r="F3" s="28"/>
      <c r="G3" s="28"/>
      <c r="H3" s="28"/>
      <c r="I3" s="28"/>
      <c r="J3" s="28"/>
    </row>
    <row r="4" spans="1:10" s="18" customFormat="1" ht="26.25" customHeight="1" x14ac:dyDescent="0.2">
      <c r="A4" s="27" t="s">
        <v>9</v>
      </c>
      <c r="B4" s="27"/>
      <c r="C4" s="22" t="s">
        <v>10</v>
      </c>
      <c r="D4" s="22"/>
      <c r="E4" s="22"/>
      <c r="F4" s="22"/>
      <c r="G4" s="22"/>
      <c r="H4" s="22"/>
      <c r="I4" s="22"/>
      <c r="J4" s="22"/>
    </row>
    <row r="5" spans="1:10" s="18" customFormat="1" ht="205.5" customHeight="1" x14ac:dyDescent="0.2">
      <c r="A5" s="27" t="s">
        <v>7</v>
      </c>
      <c r="B5" s="27"/>
      <c r="C5" s="22" t="s">
        <v>11</v>
      </c>
      <c r="D5" s="22"/>
      <c r="E5" s="22"/>
      <c r="F5" s="22"/>
      <c r="G5" s="22"/>
      <c r="H5" s="22"/>
      <c r="I5" s="22"/>
      <c r="J5" s="22"/>
    </row>
    <row r="6" spans="1:10" s="18" customFormat="1" ht="15" customHeight="1" x14ac:dyDescent="0.2">
      <c r="A6" s="25" t="s">
        <v>12</v>
      </c>
      <c r="B6" s="26"/>
      <c r="C6" s="23">
        <f>J28</f>
        <v>134950.01999999999</v>
      </c>
      <c r="D6" s="24"/>
      <c r="E6" s="24"/>
      <c r="F6" s="24"/>
      <c r="G6" s="24"/>
      <c r="H6" s="24"/>
      <c r="I6" s="24"/>
      <c r="J6" s="24"/>
    </row>
    <row r="7" spans="1:10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</row>
    <row r="8" spans="1:10" ht="38.25" x14ac:dyDescent="0.25">
      <c r="A8" s="4" t="s">
        <v>0</v>
      </c>
      <c r="B8" s="4" t="s">
        <v>1</v>
      </c>
      <c r="C8" s="4" t="s">
        <v>4</v>
      </c>
      <c r="D8" s="4" t="s">
        <v>2</v>
      </c>
      <c r="E8" s="5" t="s">
        <v>13</v>
      </c>
      <c r="F8" s="5" t="s">
        <v>14</v>
      </c>
      <c r="G8" s="5" t="s">
        <v>15</v>
      </c>
      <c r="H8" s="4" t="s">
        <v>18</v>
      </c>
      <c r="I8" s="9" t="s">
        <v>17</v>
      </c>
      <c r="J8" s="4" t="s">
        <v>3</v>
      </c>
    </row>
    <row r="9" spans="1:10" ht="25.5" x14ac:dyDescent="0.25">
      <c r="A9" s="4">
        <v>1</v>
      </c>
      <c r="B9" s="20" t="s">
        <v>20</v>
      </c>
      <c r="C9" s="9" t="s">
        <v>5</v>
      </c>
      <c r="D9" s="4">
        <v>5</v>
      </c>
      <c r="E9" s="7">
        <v>151.798</v>
      </c>
      <c r="F9" s="7">
        <v>144.57</v>
      </c>
      <c r="G9" s="7">
        <v>160.47200000000001</v>
      </c>
      <c r="H9" s="6">
        <f>STDEVA(E9:G9)/(SUM(E9:G9)/COUNTIF(E9:G9,"&gt;0"))</f>
        <v>5.2284934076753345E-2</v>
      </c>
      <c r="I9" s="7">
        <f>MIN(E9:G9)</f>
        <v>144.57</v>
      </c>
      <c r="J9" s="7">
        <f t="shared" ref="J9" si="0">I9*D9</f>
        <v>722.84999999999991</v>
      </c>
    </row>
    <row r="10" spans="1:10" x14ac:dyDescent="0.25">
      <c r="A10" s="4">
        <v>2</v>
      </c>
      <c r="B10" s="29" t="s">
        <v>21</v>
      </c>
      <c r="C10" s="9" t="s">
        <v>5</v>
      </c>
      <c r="D10" s="4">
        <v>3</v>
      </c>
      <c r="E10" s="7">
        <v>134.44333333333299</v>
      </c>
      <c r="F10" s="7">
        <v>128.04</v>
      </c>
      <c r="G10" s="7">
        <v>142.12333333333299</v>
      </c>
      <c r="H10" s="6">
        <f t="shared" ref="H10:H27" si="1">STDEVA(E10:G10)/(SUM(E10:G10)/COUNTIF(E10:G10,"&gt;0"))</f>
        <v>5.2282660416548658E-2</v>
      </c>
      <c r="I10" s="7">
        <f t="shared" ref="I10:I27" si="2">MIN(E10:G10)</f>
        <v>128.04</v>
      </c>
      <c r="J10" s="7">
        <f t="shared" ref="J10:J27" si="3">I10*D10</f>
        <v>384.12</v>
      </c>
    </row>
    <row r="11" spans="1:10" ht="25.5" x14ac:dyDescent="0.25">
      <c r="A11" s="4">
        <v>3</v>
      </c>
      <c r="B11" s="20" t="s">
        <v>22</v>
      </c>
      <c r="C11" s="9" t="s">
        <v>5</v>
      </c>
      <c r="D11" s="4">
        <v>20</v>
      </c>
      <c r="E11" s="7">
        <v>2731.806</v>
      </c>
      <c r="F11" s="7">
        <v>2601.7199999999998</v>
      </c>
      <c r="G11" s="7">
        <v>2887.9090000000001</v>
      </c>
      <c r="H11" s="6">
        <f t="shared" si="1"/>
        <v>5.2287025885693131E-2</v>
      </c>
      <c r="I11" s="7">
        <f t="shared" si="2"/>
        <v>2601.7199999999998</v>
      </c>
      <c r="J11" s="7">
        <f t="shared" si="3"/>
        <v>52034.399999999994</v>
      </c>
    </row>
    <row r="12" spans="1:10" ht="26.25" x14ac:dyDescent="0.25">
      <c r="A12" s="4">
        <v>4</v>
      </c>
      <c r="B12" s="18" t="s">
        <v>23</v>
      </c>
      <c r="C12" s="9" t="s">
        <v>5</v>
      </c>
      <c r="D12" s="4">
        <v>10</v>
      </c>
      <c r="E12" s="7">
        <v>209.34899999999999</v>
      </c>
      <c r="F12" s="7">
        <v>199.38</v>
      </c>
      <c r="G12" s="7">
        <v>221.31200000000001</v>
      </c>
      <c r="H12" s="6">
        <f t="shared" si="1"/>
        <v>5.2287535474602534E-2</v>
      </c>
      <c r="I12" s="7">
        <f t="shared" si="2"/>
        <v>199.38</v>
      </c>
      <c r="J12" s="7">
        <f t="shared" si="3"/>
        <v>1993.8</v>
      </c>
    </row>
    <row r="13" spans="1:10" ht="25.5" x14ac:dyDescent="0.25">
      <c r="A13" s="4">
        <v>5</v>
      </c>
      <c r="B13" s="20" t="s">
        <v>24</v>
      </c>
      <c r="C13" s="9" t="s">
        <v>5</v>
      </c>
      <c r="D13" s="4">
        <v>75</v>
      </c>
      <c r="E13" s="7">
        <v>450.52346666666602</v>
      </c>
      <c r="F13" s="7">
        <v>429.07</v>
      </c>
      <c r="G13" s="7">
        <v>476.26773333333301</v>
      </c>
      <c r="H13" s="6">
        <f t="shared" si="1"/>
        <v>5.2287102331896956E-2</v>
      </c>
      <c r="I13" s="7">
        <f t="shared" si="2"/>
        <v>429.07</v>
      </c>
      <c r="J13" s="7">
        <f t="shared" si="3"/>
        <v>32180.25</v>
      </c>
    </row>
    <row r="14" spans="1:10" ht="25.5" x14ac:dyDescent="0.25">
      <c r="A14" s="4">
        <v>6</v>
      </c>
      <c r="B14" s="20" t="s">
        <v>25</v>
      </c>
      <c r="C14" s="9" t="s">
        <v>5</v>
      </c>
      <c r="D14" s="4">
        <v>20</v>
      </c>
      <c r="E14" s="7">
        <v>893.64449999999999</v>
      </c>
      <c r="F14" s="7">
        <v>851.09</v>
      </c>
      <c r="G14" s="7">
        <v>944.71</v>
      </c>
      <c r="H14" s="6">
        <f t="shared" si="1"/>
        <v>5.2287117598349656E-2</v>
      </c>
      <c r="I14" s="7">
        <f t="shared" si="2"/>
        <v>851.09</v>
      </c>
      <c r="J14" s="7">
        <f t="shared" si="3"/>
        <v>17021.8</v>
      </c>
    </row>
    <row r="15" spans="1:10" x14ac:dyDescent="0.25">
      <c r="A15" s="4">
        <v>7</v>
      </c>
      <c r="B15" s="20" t="s">
        <v>26</v>
      </c>
      <c r="C15" s="9" t="s">
        <v>5</v>
      </c>
      <c r="D15" s="4">
        <v>60</v>
      </c>
      <c r="E15" s="7">
        <v>52.972499999999997</v>
      </c>
      <c r="F15" s="7">
        <v>50.45</v>
      </c>
      <c r="G15" s="7">
        <v>55.999499999999998</v>
      </c>
      <c r="H15" s="6">
        <f t="shared" si="1"/>
        <v>5.2287062157779403E-2</v>
      </c>
      <c r="I15" s="7">
        <f t="shared" si="2"/>
        <v>50.45</v>
      </c>
      <c r="J15" s="7">
        <f t="shared" si="3"/>
        <v>3027</v>
      </c>
    </row>
    <row r="16" spans="1:10" ht="25.5" x14ac:dyDescent="0.25">
      <c r="A16" s="4">
        <v>8</v>
      </c>
      <c r="B16" s="20" t="s">
        <v>27</v>
      </c>
      <c r="C16" s="9" t="s">
        <v>5</v>
      </c>
      <c r="D16" s="4">
        <v>20</v>
      </c>
      <c r="E16" s="7">
        <v>338.87700000000001</v>
      </c>
      <c r="F16" s="7">
        <v>322.74</v>
      </c>
      <c r="G16" s="7">
        <v>358.24149999999997</v>
      </c>
      <c r="H16" s="6">
        <f t="shared" si="1"/>
        <v>5.2287208358818629E-2</v>
      </c>
      <c r="I16" s="7">
        <f t="shared" si="2"/>
        <v>322.74</v>
      </c>
      <c r="J16" s="7">
        <f t="shared" si="3"/>
        <v>6454.8</v>
      </c>
    </row>
    <row r="17" spans="1:11" ht="38.25" x14ac:dyDescent="0.25">
      <c r="A17" s="4">
        <v>9</v>
      </c>
      <c r="B17" s="20" t="s">
        <v>28</v>
      </c>
      <c r="C17" s="9" t="s">
        <v>5</v>
      </c>
      <c r="D17" s="4">
        <v>15</v>
      </c>
      <c r="E17" s="7">
        <v>269.577333333333</v>
      </c>
      <c r="F17" s="7">
        <v>256.74</v>
      </c>
      <c r="G17" s="7">
        <v>284.981333333333</v>
      </c>
      <c r="H17" s="6">
        <f t="shared" si="1"/>
        <v>5.2286880857578488E-2</v>
      </c>
      <c r="I17" s="7">
        <f t="shared" si="2"/>
        <v>256.74</v>
      </c>
      <c r="J17" s="7">
        <f t="shared" si="3"/>
        <v>3851.1000000000004</v>
      </c>
    </row>
    <row r="18" spans="1:11" ht="25.5" x14ac:dyDescent="0.25">
      <c r="A18" s="4">
        <v>10</v>
      </c>
      <c r="B18" s="20" t="s">
        <v>29</v>
      </c>
      <c r="C18" s="9" t="s">
        <v>5</v>
      </c>
      <c r="D18" s="4">
        <v>5</v>
      </c>
      <c r="E18" s="7">
        <v>272.37</v>
      </c>
      <c r="F18" s="7">
        <v>259.39999999999998</v>
      </c>
      <c r="G18" s="7">
        <v>287.93400000000003</v>
      </c>
      <c r="H18" s="6">
        <f t="shared" si="1"/>
        <v>5.2287062157779542E-2</v>
      </c>
      <c r="I18" s="7">
        <f t="shared" si="2"/>
        <v>259.39999999999998</v>
      </c>
      <c r="J18" s="7">
        <f t="shared" si="3"/>
        <v>1297</v>
      </c>
    </row>
    <row r="19" spans="1:11" ht="25.5" x14ac:dyDescent="0.25">
      <c r="A19" s="4">
        <v>11</v>
      </c>
      <c r="B19" s="20" t="s">
        <v>30</v>
      </c>
      <c r="C19" s="9" t="s">
        <v>5</v>
      </c>
      <c r="D19" s="4">
        <v>10</v>
      </c>
      <c r="E19" s="7">
        <v>256.39999999999998</v>
      </c>
      <c r="F19" s="7">
        <v>244.19</v>
      </c>
      <c r="G19" s="7">
        <v>271.05099999999999</v>
      </c>
      <c r="H19" s="6">
        <f t="shared" si="1"/>
        <v>5.2287162692067783E-2</v>
      </c>
      <c r="I19" s="7">
        <f t="shared" si="2"/>
        <v>244.19</v>
      </c>
      <c r="J19" s="7">
        <f t="shared" si="3"/>
        <v>2441.9</v>
      </c>
    </row>
    <row r="20" spans="1:11" ht="25.5" x14ac:dyDescent="0.25">
      <c r="A20" s="4">
        <v>12</v>
      </c>
      <c r="B20" s="20" t="s">
        <v>31</v>
      </c>
      <c r="C20" s="9" t="s">
        <v>5</v>
      </c>
      <c r="D20" s="4">
        <v>3</v>
      </c>
      <c r="E20" s="7">
        <v>178.81666666666601</v>
      </c>
      <c r="F20" s="7">
        <v>170.3</v>
      </c>
      <c r="G20" s="7">
        <v>189.03333333333299</v>
      </c>
      <c r="H20" s="6">
        <f t="shared" si="1"/>
        <v>5.228754284984713E-2</v>
      </c>
      <c r="I20" s="7">
        <f t="shared" si="2"/>
        <v>170.3</v>
      </c>
      <c r="J20" s="7">
        <f t="shared" si="3"/>
        <v>510.90000000000003</v>
      </c>
    </row>
    <row r="21" spans="1:11" ht="25.5" x14ac:dyDescent="0.25">
      <c r="A21" s="4">
        <v>13</v>
      </c>
      <c r="B21" s="20" t="s">
        <v>32</v>
      </c>
      <c r="C21" s="9" t="s">
        <v>5</v>
      </c>
      <c r="D21" s="4">
        <v>200</v>
      </c>
      <c r="E21" s="7">
        <v>34.597499999999997</v>
      </c>
      <c r="F21" s="7">
        <v>32.950000000000003</v>
      </c>
      <c r="G21" s="7">
        <v>36.5745</v>
      </c>
      <c r="H21" s="6">
        <f t="shared" si="1"/>
        <v>5.2287062157779417E-2</v>
      </c>
      <c r="I21" s="7">
        <f t="shared" si="2"/>
        <v>32.950000000000003</v>
      </c>
      <c r="J21" s="7">
        <f t="shared" si="3"/>
        <v>6590.0000000000009</v>
      </c>
    </row>
    <row r="22" spans="1:11" ht="25.5" x14ac:dyDescent="0.25">
      <c r="A22" s="4">
        <v>14</v>
      </c>
      <c r="B22" s="20" t="s">
        <v>33</v>
      </c>
      <c r="C22" s="9" t="s">
        <v>5</v>
      </c>
      <c r="D22" s="4">
        <v>20</v>
      </c>
      <c r="E22" s="7">
        <v>63.640500000000003</v>
      </c>
      <c r="F22" s="7">
        <v>60.61</v>
      </c>
      <c r="G22" s="7">
        <v>67.277000000000001</v>
      </c>
      <c r="H22" s="6">
        <f t="shared" si="1"/>
        <v>5.2286283658577057E-2</v>
      </c>
      <c r="I22" s="7">
        <f t="shared" si="2"/>
        <v>60.61</v>
      </c>
      <c r="J22" s="7">
        <f t="shared" si="3"/>
        <v>1212.2</v>
      </c>
    </row>
    <row r="23" spans="1:11" ht="25.5" x14ac:dyDescent="0.25">
      <c r="A23" s="4">
        <v>15</v>
      </c>
      <c r="B23" s="20" t="s">
        <v>34</v>
      </c>
      <c r="C23" s="9" t="s">
        <v>5</v>
      </c>
      <c r="D23" s="4">
        <v>8</v>
      </c>
      <c r="E23" s="7">
        <v>177.91249999999999</v>
      </c>
      <c r="F23" s="7">
        <v>169.44</v>
      </c>
      <c r="G23" s="7">
        <v>188.07875000000001</v>
      </c>
      <c r="H23" s="6">
        <f t="shared" si="1"/>
        <v>5.2287903228812972E-2</v>
      </c>
      <c r="I23" s="7">
        <f t="shared" si="2"/>
        <v>169.44</v>
      </c>
      <c r="J23" s="7">
        <f t="shared" si="3"/>
        <v>1355.52</v>
      </c>
    </row>
    <row r="24" spans="1:11" ht="38.25" x14ac:dyDescent="0.25">
      <c r="A24" s="4">
        <v>16</v>
      </c>
      <c r="B24" s="20" t="s">
        <v>35</v>
      </c>
      <c r="C24" s="9" t="s">
        <v>5</v>
      </c>
      <c r="D24" s="4">
        <v>4</v>
      </c>
      <c r="E24" s="7">
        <v>201.86250000000001</v>
      </c>
      <c r="F24" s="7">
        <v>192.25</v>
      </c>
      <c r="G24" s="7">
        <v>213.39750000000001</v>
      </c>
      <c r="H24" s="6">
        <f t="shared" si="1"/>
        <v>5.2287062157779465E-2</v>
      </c>
      <c r="I24" s="7">
        <f t="shared" si="2"/>
        <v>192.25</v>
      </c>
      <c r="J24" s="7">
        <f t="shared" si="3"/>
        <v>769</v>
      </c>
    </row>
    <row r="25" spans="1:11" ht="38.25" x14ac:dyDescent="0.25">
      <c r="A25" s="4">
        <v>17</v>
      </c>
      <c r="B25" s="20" t="s">
        <v>36</v>
      </c>
      <c r="C25" s="9" t="s">
        <v>5</v>
      </c>
      <c r="D25" s="4">
        <v>6</v>
      </c>
      <c r="E25" s="7">
        <v>215.67</v>
      </c>
      <c r="F25" s="7">
        <v>205.4</v>
      </c>
      <c r="G25" s="7">
        <v>227.993333333333</v>
      </c>
      <c r="H25" s="6">
        <f t="shared" si="1"/>
        <v>5.2285530682088355E-2</v>
      </c>
      <c r="I25" s="7">
        <f t="shared" si="2"/>
        <v>205.4</v>
      </c>
      <c r="J25" s="7">
        <f t="shared" si="3"/>
        <v>1232.4000000000001</v>
      </c>
    </row>
    <row r="26" spans="1:11" ht="25.5" x14ac:dyDescent="0.25">
      <c r="A26" s="4">
        <v>18</v>
      </c>
      <c r="B26" s="20" t="s">
        <v>37</v>
      </c>
      <c r="C26" s="9" t="s">
        <v>5</v>
      </c>
      <c r="D26" s="4">
        <v>30</v>
      </c>
      <c r="E26" s="7">
        <v>20.495999999999999</v>
      </c>
      <c r="F26" s="7">
        <v>19.52</v>
      </c>
      <c r="G26" s="7">
        <v>21.6673333333333</v>
      </c>
      <c r="H26" s="6">
        <f t="shared" si="1"/>
        <v>5.229028519138542E-2</v>
      </c>
      <c r="I26" s="7">
        <f t="shared" si="2"/>
        <v>19.52</v>
      </c>
      <c r="J26" s="7">
        <f t="shared" si="3"/>
        <v>585.6</v>
      </c>
    </row>
    <row r="27" spans="1:11" ht="39" x14ac:dyDescent="0.25">
      <c r="A27" s="4">
        <v>19</v>
      </c>
      <c r="B27" s="30" t="s">
        <v>38</v>
      </c>
      <c r="C27" s="9" t="s">
        <v>5</v>
      </c>
      <c r="D27" s="4">
        <v>6</v>
      </c>
      <c r="E27" s="7">
        <v>224.94166666666601</v>
      </c>
      <c r="F27" s="7">
        <v>214.23</v>
      </c>
      <c r="G27" s="7">
        <v>237.79499999999999</v>
      </c>
      <c r="H27" s="6">
        <f t="shared" si="1"/>
        <v>5.2286366179255091E-2</v>
      </c>
      <c r="I27" s="7">
        <f t="shared" si="2"/>
        <v>214.23</v>
      </c>
      <c r="J27" s="7">
        <f t="shared" si="3"/>
        <v>1285.3799999999999</v>
      </c>
    </row>
    <row r="28" spans="1:11" x14ac:dyDescent="0.25">
      <c r="A28" s="11"/>
      <c r="B28" s="12"/>
      <c r="C28" s="13"/>
      <c r="D28" s="13"/>
      <c r="E28" s="14"/>
      <c r="F28" s="14"/>
      <c r="G28" s="14"/>
      <c r="H28" s="15"/>
      <c r="I28" s="14"/>
      <c r="J28" s="16">
        <f>SUM(J9:J27)</f>
        <v>134950.01999999999</v>
      </c>
      <c r="K28" s="8"/>
    </row>
    <row r="30" spans="1:11" x14ac:dyDescent="0.25">
      <c r="B30" s="2" t="s">
        <v>16</v>
      </c>
      <c r="I30" s="19"/>
      <c r="J30" s="3"/>
    </row>
    <row r="31" spans="1:11" x14ac:dyDescent="0.25">
      <c r="I31" s="19"/>
      <c r="J31" s="3"/>
    </row>
  </sheetData>
  <mergeCells count="11">
    <mergeCell ref="A2:B2"/>
    <mergeCell ref="C5:J5"/>
    <mergeCell ref="C6:J6"/>
    <mergeCell ref="A6:B6"/>
    <mergeCell ref="A1:J1"/>
    <mergeCell ref="A3:B3"/>
    <mergeCell ref="A4:B4"/>
    <mergeCell ref="A5:B5"/>
    <mergeCell ref="C2:J2"/>
    <mergeCell ref="C3:J3"/>
    <mergeCell ref="C4:J4"/>
  </mergeCells>
  <phoneticPr fontId="5" type="noConversion"/>
  <conditionalFormatting sqref="H9:H28">
    <cfRule type="cellIs" dxfId="0" priority="1" stopIfTrue="1" operator="greaterThan">
      <formula>0.33</formula>
    </cfRule>
  </conditionalFormatting>
  <pageMargins left="0.23622047244094491" right="0.23622047244094491" top="0.35433070866141736" bottom="0.35433070866141736" header="0.31496062992125984" footer="0.31496062992125984"/>
  <pageSetup paperSize="9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2026-06-20T14:03:48Z</dcterms:modified>
</cp:coreProperties>
</file>