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026"/>
  <workbookPr filterPrivacy="1" defaultThemeVersion="124226"/>
  <xr:revisionPtr revIDLastSave="0" documentId="13_ncr:1_{18DEE8E1-4398-4E18-BE4A-DEC855FA89D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</sheets>
  <definedNames>
    <definedName name="_xlnm._FilterDatabase" localSheetId="0" hidden="1">Лист1!$A$8:$J$30</definedName>
    <definedName name="OLE_LINK3" localSheetId="0">Лист1!#REF!</definedName>
    <definedName name="OLE_LINK6" localSheetId="0">Лист1!#REF!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27" i="1" l="1"/>
  <c r="J27" i="1" s="1"/>
  <c r="I28" i="1"/>
  <c r="J28" i="1" s="1"/>
  <c r="I29" i="1"/>
  <c r="J29" i="1" s="1"/>
  <c r="H27" i="1"/>
  <c r="H28" i="1"/>
  <c r="H29" i="1"/>
  <c r="I21" i="1" l="1"/>
  <c r="J21" i="1" s="1"/>
  <c r="I22" i="1"/>
  <c r="J22" i="1" s="1"/>
  <c r="I23" i="1"/>
  <c r="J23" i="1" s="1"/>
  <c r="I24" i="1"/>
  <c r="J24" i="1" s="1"/>
  <c r="I25" i="1"/>
  <c r="J25" i="1" s="1"/>
  <c r="I26" i="1"/>
  <c r="J26" i="1" s="1"/>
  <c r="H21" i="1"/>
  <c r="H22" i="1"/>
  <c r="H23" i="1"/>
  <c r="H24" i="1"/>
  <c r="H25" i="1"/>
  <c r="H26" i="1"/>
  <c r="I16" i="1" l="1"/>
  <c r="J16" i="1" s="1"/>
  <c r="I17" i="1"/>
  <c r="J17" i="1" s="1"/>
  <c r="I18" i="1"/>
  <c r="J18" i="1" s="1"/>
  <c r="I19" i="1"/>
  <c r="J19" i="1" s="1"/>
  <c r="I20" i="1"/>
  <c r="J20" i="1" s="1"/>
  <c r="H16" i="1"/>
  <c r="H17" i="1"/>
  <c r="H18" i="1"/>
  <c r="H19" i="1"/>
  <c r="H20" i="1"/>
  <c r="I10" i="1" l="1"/>
  <c r="J10" i="1" s="1"/>
  <c r="I11" i="1"/>
  <c r="J11" i="1" s="1"/>
  <c r="I12" i="1"/>
  <c r="J12" i="1" s="1"/>
  <c r="I13" i="1"/>
  <c r="J13" i="1" s="1"/>
  <c r="I14" i="1"/>
  <c r="J14" i="1" s="1"/>
  <c r="I15" i="1"/>
  <c r="J15" i="1" s="1"/>
  <c r="I9" i="1"/>
  <c r="J9" i="1" s="1"/>
  <c r="H9" i="1"/>
  <c r="H10" i="1"/>
  <c r="H11" i="1"/>
  <c r="H12" i="1"/>
  <c r="H13" i="1"/>
  <c r="H14" i="1"/>
  <c r="H15" i="1"/>
  <c r="J30" i="1" l="1"/>
  <c r="C6" i="1" s="1"/>
</calcChain>
</file>

<file path=xl/sharedStrings.xml><?xml version="1.0" encoding="utf-8"?>
<sst xmlns="http://schemas.openxmlformats.org/spreadsheetml/2006/main" count="61" uniqueCount="41">
  <si>
    <t>№ п/п</t>
  </si>
  <si>
    <t>Наименование</t>
  </si>
  <si>
    <t>Кол-во</t>
  </si>
  <si>
    <t>НМЦК</t>
  </si>
  <si>
    <t>Ед.изм</t>
  </si>
  <si>
    <t>шт</t>
  </si>
  <si>
    <t>ОБОСНОВАНИЕ И РАСЧЕТ ЦЕНЫ КОНТРАКТА</t>
  </si>
  <si>
    <t>Обоснование и расчет (определение) НМЦК</t>
  </si>
  <si>
    <t>Основные характеристики объекта
закупки</t>
  </si>
  <si>
    <t>Используемый метод определения
НМЦК с обоснованием:</t>
  </si>
  <si>
    <t>Метод сопоставимых рыночных цен (анализа рынка) как приоритетный; доступна информация о рыночных ценах на идентичные товары; для товара имеется функционирующий рынок</t>
  </si>
  <si>
    <t xml:space="preserve">Определяя НМЦК, Заказчик исходит из необходимости достижения целей обеспечения государственных нужд.
Проведенный анализ рынка показал наличие предложений, соответствующих установленным требованиям к товарам по определенным параметрам. Кроме того, выявлены конкретные товары, как полностью, так и частично удовлетворяющие установленным Заказчиком требованиям. Заказчиком, для расчета НМЦК принимается товар, наиболее полно удовлетворяющий потребностям Заказчика.  
В целях получения ценовой информации в отношении товаров, Заказчиком
- направлены запросы потенциальным поставщикам о предоставлении ценовой информации
- осуществлен сбор и анализ общедоступной информации, содержащейся в предложениях, обращенных к неопределенному кругу лиц, в том числе признаваемых в соответствии с гражданским законодательством публичными офертами
- осуществлен сбор и анализ общедоступной информации о ценах товаров, содержащейся в официальных источниках информации уполномоченных государственных органов
Коэффициент вариации, определенный в соответствии с п. 3.20 Методических рекомендаций, утвержденных Приказом Минэкономразвития России от 02.10.2013 №567, не превышает 33%. Совокупность значений принимается однородной. </t>
  </si>
  <si>
    <t>Таким образом, НМЦК составляет (руб.)</t>
  </si>
  <si>
    <t>Цена 1, руб. (с НДС)</t>
  </si>
  <si>
    <t>Цена 2, руб. (с НДС)</t>
  </si>
  <si>
    <t>Цена 3, руб. (с НДС)</t>
  </si>
  <si>
    <t>Директор ________________А.В. Кравченко</t>
  </si>
  <si>
    <r>
      <rPr>
        <b/>
        <sz val="10"/>
        <color theme="1"/>
        <rFont val="Arial"/>
        <family val="2"/>
        <charset val="204"/>
      </rPr>
      <t>Min</t>
    </r>
    <r>
      <rPr>
        <sz val="10"/>
        <color theme="1"/>
        <rFont val="Arial"/>
        <family val="2"/>
        <charset val="204"/>
      </rPr>
      <t xml:space="preserve"> предложенная цена за ед., руб.</t>
    </r>
  </si>
  <si>
    <t>Коэфф. вар.</t>
  </si>
  <si>
    <t>Поставка хозяйственных товаров (Омская)</t>
  </si>
  <si>
    <r>
      <rPr>
        <sz val="10"/>
        <rFont val="Arial"/>
        <family val="2"/>
        <charset val="204"/>
      </rPr>
      <t>Тряпка для мытья пола 60х75 см, плотность 200 г/м2, 50% вискоза, 40% хлопок, 10% полиэстер, светлая,
"Премиум" LAIMA, 600838</t>
    </r>
  </si>
  <si>
    <r>
      <rPr>
        <sz val="10"/>
        <rFont val="Arial"/>
        <family val="2"/>
        <charset val="204"/>
      </rPr>
      <t>Веник-метла сорго LAIMA 1, натуральный, прошивной, с деревянным черенком 95 см, средний, 360х280 мм,
601336</t>
    </r>
  </si>
  <si>
    <r>
      <rPr>
        <sz val="10"/>
        <rFont val="Arial"/>
        <family val="2"/>
        <charset val="204"/>
      </rPr>
      <t>Мешки для мусора 60 л, черные, в рулоне 20 шт., ПНД 12 мкм, 60х70 см, ОФИСМАГ стандарт, 601383</t>
    </r>
  </si>
  <si>
    <r>
      <rPr>
        <sz val="10"/>
        <rFont val="Arial"/>
        <family val="2"/>
        <charset val="204"/>
      </rPr>
      <t>Салфетки ВИСКОЗНЫЕ универсальные MEGA, 30х38 см, КОМПЛЕКТ 3 шт., 90 г/м2, желтые, LAIMA, К4022,
601560</t>
    </r>
  </si>
  <si>
    <r>
      <rPr>
        <sz val="10"/>
        <rFont val="Arial"/>
        <family val="2"/>
        <charset val="204"/>
      </rPr>
      <t>Губки для посуды 9,6х6,4х2,7 см, КОМПЛЕКТ 5 шт., MAXI, поролон с абразивным слоем, LAIMA К0013,
601554</t>
    </r>
  </si>
  <si>
    <r>
      <rPr>
        <sz val="10"/>
        <rFont val="Arial"/>
        <family val="2"/>
        <charset val="204"/>
      </rPr>
      <t>Средство для мытья стекол и зеркал 500 мл, LAIMA PROFESSIONAL, свежий озон, распылитель, 601609</t>
    </r>
  </si>
  <si>
    <r>
      <rPr>
        <sz val="10"/>
        <rFont val="Arial"/>
        <family val="2"/>
        <charset val="204"/>
      </rPr>
      <t>Средство для удаления ржавчины и известкового налета, 750 г, САНОКС гель</t>
    </r>
  </si>
  <si>
    <r>
      <rPr>
        <sz val="10"/>
        <rFont val="Arial"/>
        <family val="2"/>
        <charset val="204"/>
      </rPr>
      <t>Средство для прочистки канализационных труб 1 л, TIRET (Тирет) "Turbo", гель</t>
    </r>
  </si>
  <si>
    <r>
      <rPr>
        <sz val="10"/>
        <rFont val="Arial"/>
        <family val="2"/>
        <charset val="204"/>
      </rPr>
      <t>Средство для мытья посуды 500 г, LAIMA PROFESSIONAL, концентрат, "Лимон", 602299</t>
    </r>
  </si>
  <si>
    <r>
      <rPr>
        <sz val="10"/>
        <rFont val="Arial"/>
        <family val="2"/>
        <charset val="204"/>
      </rPr>
      <t>Ведро 6 л, без крышки, пластиковое, пищевое, с глянцевым узором, цвет зеленый, мерная шкала, LAIMA,
603891</t>
    </r>
  </si>
  <si>
    <r>
      <rPr>
        <sz val="10"/>
        <rFont val="Arial"/>
        <family val="2"/>
        <charset val="204"/>
      </rPr>
      <t>Тряпки для мытья пола, КОМПЛЕКТ 3 шт., ПЛОТНАЯ микрофибра, 50х60 см, синие, 260 г/м2, ЛЮБАША
"ПЛЮС", 603944</t>
    </r>
  </si>
  <si>
    <r>
      <rPr>
        <sz val="10"/>
        <rFont val="Arial"/>
        <family val="2"/>
        <charset val="204"/>
      </rPr>
      <t>Перчатки хлопчатобумажные износостойкие, ДВОЙНОЙ латексный облив, 13 класс, КОМПЛЕКТ 5 ПАР, LAIMA
ЛЮКС, 605349</t>
    </r>
  </si>
  <si>
    <r>
      <rPr>
        <sz val="10"/>
        <rFont val="Arial"/>
        <family val="2"/>
        <charset val="204"/>
      </rPr>
      <t>Мешки для мусора 120 л, черные, в рулоне 10 шт., особо прочные, ПВД 40 мкм, 70х110 см, LAIMA, 605341</t>
    </r>
  </si>
  <si>
    <r>
      <rPr>
        <sz val="10"/>
        <rFont val="Arial"/>
        <family val="2"/>
        <charset val="204"/>
      </rPr>
      <t>Средство для отбеливания, дезинфекции и уборки 1 л, "Белизна" (хлора 5-15%), жидкость</t>
    </r>
  </si>
  <si>
    <r>
      <rPr>
        <sz val="10"/>
        <rFont val="Arial"/>
        <family val="2"/>
        <charset val="204"/>
      </rPr>
      <t>Мыло-крем жидкое ДЕТСКОЕ 500 г, ЗОЛОТОЙ ИДЕАЛ, Алоэ, дозатор, 605518</t>
    </r>
  </si>
  <si>
    <r>
      <rPr>
        <sz val="10"/>
        <rFont val="Arial"/>
        <family val="2"/>
        <charset val="204"/>
      </rPr>
      <t>Полотенца бумажные рулонные 200 м, LAIMA (Система H1) UNIVERSAL, 1-слойные, серые, КОМПЛЕКТ 6
рулонов, 112502</t>
    </r>
  </si>
  <si>
    <r>
      <rPr>
        <sz val="10"/>
        <rFont val="Arial"/>
        <family val="2"/>
        <charset val="204"/>
      </rPr>
      <t>Средство для уборки сантехники и туалета 850 мл АДРИЛАН, "Лимон"</t>
    </r>
  </si>
  <si>
    <r>
      <rPr>
        <sz val="10"/>
        <rFont val="Arial"/>
        <family val="2"/>
        <charset val="204"/>
      </rPr>
      <t>Лопата снеговая трехбортная 46х35 см, ЛА-3б алюминий 1,5 мм, планка металлическая на клепках, БЕЗ ЧЕРЕНКА, ГРАНДМАСТЕР, 700344</t>
    </r>
  </si>
  <si>
    <r>
      <rPr>
        <sz val="10"/>
        <rFont val="Arial"/>
        <family val="2"/>
        <charset val="204"/>
      </rPr>
      <t>Грабли веерные пластиковые 23 зуба "ПАВЛИН", ширина 50х42 см, БЕЗ ЧЕРЕНКА, тулейка 25 мм, ГРАНДМАСТЕР,
700350</t>
    </r>
  </si>
  <si>
    <r>
      <rPr>
        <sz val="10"/>
        <rFont val="Arial"/>
        <family val="2"/>
        <charset val="204"/>
      </rPr>
      <t>Коврик придверный 60х90 см, ЧЕРНЫЙ, влаго-грязезащитный, 450 г/м2, ребристый, PRIMILA
(ПРИМИЛА) EXTRA, 701029</t>
    </r>
  </si>
  <si>
    <r>
      <rPr>
        <sz val="10"/>
        <rFont val="Arial"/>
        <family val="2"/>
        <charset val="204"/>
      </rPr>
      <t>Мешки для мусора 240 л, черные, в пласте 50 штук, сверхпрочные, ПВД 80 мкм, 90x120 см, LAIMA, 702682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</si>
</sst>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charset val="204"/>
      <scheme val="minor"/>
    </font>
    <font>
      <b/>
      <sz val="10"/>
      <color theme="1"/>
      <name val="Arial"/>
      <family val="2"/>
      <charset val="204"/>
    </font>
    <font>
      <sz val="10"/>
      <color theme="1"/>
      <name val="Arial"/>
      <family val="2"/>
      <charset val="204"/>
    </font>
    <font>
      <b/>
      <sz val="8"/>
      <color theme="1"/>
      <name val="Arial"/>
      <family val="2"/>
      <charset val="204"/>
    </font>
    <font>
      <sz val="10"/>
      <name val="Arial"/>
      <family val="2"/>
      <charset val="204"/>
    </font>
    <font>
      <sz val="8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0"/>
      <color rgb="FF000000"/>
      <name val="Times New Roman"/>
      <charset val="204"/>
    </font>
    <font>
      <sz val="11"/>
      <color theme="1"/>
      <name val="Calibri"/>
      <family val="2"/>
      <charset val="204"/>
      <scheme val="minor"/>
    </font>
    <font>
      <sz val="10"/>
      <color rgb="FF00000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/>
    <xf numFmtId="0" fontId="7" fillId="0" borderId="0"/>
    <xf numFmtId="9" fontId="8" fillId="0" borderId="0" applyFont="0" applyFill="0" applyBorder="0" applyAlignment="0" applyProtection="0"/>
  </cellStyleXfs>
  <cellXfs count="33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4" fontId="0" fillId="0" borderId="0" xfId="0" applyNumberFormat="1"/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4" fontId="2" fillId="0" borderId="0" xfId="0" applyNumberFormat="1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4" fontId="2" fillId="0" borderId="0" xfId="0" applyNumberFormat="1" applyFont="1" applyAlignment="1">
      <alignment horizontal="center" vertical="center" wrapText="1"/>
    </xf>
    <xf numFmtId="10" fontId="4" fillId="0" borderId="0" xfId="0" applyNumberFormat="1" applyFont="1" applyAlignment="1">
      <alignment horizontal="center" vertical="center" wrapText="1"/>
    </xf>
    <xf numFmtId="4" fontId="1" fillId="0" borderId="0" xfId="0" applyNumberFormat="1" applyFont="1" applyAlignment="1">
      <alignment horizontal="center" vertical="center" wrapText="1"/>
    </xf>
    <xf numFmtId="0" fontId="6" fillId="0" borderId="0" xfId="0" applyFont="1" applyAlignment="1">
      <alignment horizontal="center" wrapText="1"/>
    </xf>
    <xf numFmtId="0" fontId="2" fillId="0" borderId="0" xfId="0" applyFont="1" applyAlignment="1">
      <alignment wrapText="1"/>
    </xf>
    <xf numFmtId="3" fontId="0" fillId="0" borderId="0" xfId="0" applyNumberFormat="1"/>
    <xf numFmtId="0" fontId="6" fillId="0" borderId="0" xfId="0" applyFont="1" applyAlignment="1">
      <alignment horizontal="center" wrapText="1"/>
    </xf>
    <xf numFmtId="0" fontId="2" fillId="0" borderId="1" xfId="0" applyFont="1" applyBorder="1" applyAlignment="1">
      <alignment horizontal="left" wrapText="1"/>
    </xf>
    <xf numFmtId="4" fontId="1" fillId="0" borderId="1" xfId="0" applyNumberFormat="1" applyFont="1" applyBorder="1" applyAlignment="1">
      <alignment horizontal="center" wrapText="1"/>
    </xf>
    <xf numFmtId="0" fontId="1" fillId="0" borderId="1" xfId="0" applyFont="1" applyBorder="1" applyAlignment="1">
      <alignment horizont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wrapText="1"/>
    </xf>
    <xf numFmtId="0" fontId="2" fillId="0" borderId="1" xfId="0" applyFont="1" applyBorder="1" applyAlignment="1">
      <alignment horizontal="left" vertical="center" wrapText="1"/>
    </xf>
    <xf numFmtId="0" fontId="4" fillId="0" borderId="4" xfId="1" applyFont="1" applyBorder="1" applyAlignment="1">
      <alignment horizontal="center" vertical="center" wrapText="1"/>
    </xf>
    <xf numFmtId="1" fontId="9" fillId="0" borderId="4" xfId="1" applyNumberFormat="1" applyFont="1" applyBorder="1" applyAlignment="1">
      <alignment horizontal="left" vertical="center" shrinkToFit="1"/>
    </xf>
    <xf numFmtId="0" fontId="4" fillId="0" borderId="4" xfId="1" applyFont="1" applyBorder="1" applyAlignment="1">
      <alignment horizontal="center" vertical="top" wrapText="1"/>
    </xf>
    <xf numFmtId="1" fontId="9" fillId="0" borderId="4" xfId="1" applyNumberFormat="1" applyFont="1" applyBorder="1" applyAlignment="1">
      <alignment horizontal="left" vertical="top" shrinkToFit="1"/>
    </xf>
    <xf numFmtId="9" fontId="4" fillId="0" borderId="1" xfId="2" applyFont="1" applyBorder="1" applyAlignment="1">
      <alignment horizontal="center" vertical="center" wrapText="1"/>
    </xf>
  </cellXfs>
  <cellStyles count="3">
    <cellStyle name="Обычный" xfId="0" builtinId="0"/>
    <cellStyle name="Обычный 2" xfId="1" xr:uid="{00000000-0005-0000-0000-000001000000}"/>
    <cellStyle name="Процентный" xfId="2" builtinId="5"/>
  </cellStyles>
  <dxfs count="1">
    <dxf>
      <fill>
        <patternFill>
          <bgColor indexed="1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33"/>
  <sheetViews>
    <sheetView tabSelected="1" zoomScaleNormal="100" workbookViewId="0">
      <selection activeCell="B27" sqref="B27"/>
    </sheetView>
  </sheetViews>
  <sheetFormatPr defaultRowHeight="15" x14ac:dyDescent="0.25"/>
  <cols>
    <col min="1" max="1" width="6.42578125" bestFit="1" customWidth="1"/>
    <col min="2" max="2" width="52.42578125" style="2" customWidth="1"/>
    <col min="3" max="3" width="7.28515625" style="2" bestFit="1" customWidth="1"/>
    <col min="4" max="4" width="7.28515625" style="9" bestFit="1" customWidth="1"/>
    <col min="5" max="5" width="10.7109375" customWidth="1"/>
    <col min="6" max="6" width="11.85546875" style="1" customWidth="1"/>
    <col min="7" max="7" width="11.42578125" customWidth="1"/>
    <col min="8" max="8" width="8.42578125" customWidth="1"/>
    <col min="9" max="9" width="15.85546875" style="3" customWidth="1"/>
    <col min="10" max="10" width="10.140625" bestFit="1" customWidth="1"/>
    <col min="11" max="11" width="5" customWidth="1"/>
  </cols>
  <sheetData>
    <row r="1" spans="1:10" x14ac:dyDescent="0.25">
      <c r="A1" s="19" t="s">
        <v>6</v>
      </c>
      <c r="B1" s="19"/>
      <c r="C1" s="19"/>
      <c r="D1" s="19"/>
      <c r="E1" s="19"/>
      <c r="F1" s="19"/>
      <c r="G1" s="19"/>
      <c r="H1" s="19"/>
      <c r="I1" s="19"/>
      <c r="J1" s="19"/>
    </row>
    <row r="2" spans="1:10" x14ac:dyDescent="0.25">
      <c r="A2" s="19"/>
      <c r="B2" s="19"/>
      <c r="C2" s="19"/>
      <c r="D2" s="19"/>
      <c r="E2" s="19"/>
      <c r="F2" s="19"/>
      <c r="G2" s="19"/>
      <c r="H2" s="19"/>
      <c r="I2" s="19"/>
      <c r="J2" s="19"/>
    </row>
    <row r="3" spans="1:10" s="17" customFormat="1" ht="12.75" x14ac:dyDescent="0.2">
      <c r="A3" s="25" t="s">
        <v>8</v>
      </c>
      <c r="B3" s="25"/>
      <c r="C3" s="26" t="s">
        <v>19</v>
      </c>
      <c r="D3" s="26"/>
      <c r="E3" s="26"/>
      <c r="F3" s="26"/>
      <c r="G3" s="26"/>
      <c r="H3" s="26"/>
      <c r="I3" s="26"/>
      <c r="J3" s="26"/>
    </row>
    <row r="4" spans="1:10" s="17" customFormat="1" ht="26.25" customHeight="1" x14ac:dyDescent="0.2">
      <c r="A4" s="25" t="s">
        <v>9</v>
      </c>
      <c r="B4" s="25"/>
      <c r="C4" s="20" t="s">
        <v>10</v>
      </c>
      <c r="D4" s="20"/>
      <c r="E4" s="20"/>
      <c r="F4" s="20"/>
      <c r="G4" s="20"/>
      <c r="H4" s="20"/>
      <c r="I4" s="20"/>
      <c r="J4" s="20"/>
    </row>
    <row r="5" spans="1:10" s="17" customFormat="1" ht="205.5" customHeight="1" x14ac:dyDescent="0.2">
      <c r="A5" s="25" t="s">
        <v>7</v>
      </c>
      <c r="B5" s="25"/>
      <c r="C5" s="20" t="s">
        <v>11</v>
      </c>
      <c r="D5" s="20"/>
      <c r="E5" s="20"/>
      <c r="F5" s="20"/>
      <c r="G5" s="20"/>
      <c r="H5" s="20"/>
      <c r="I5" s="20"/>
      <c r="J5" s="20"/>
    </row>
    <row r="6" spans="1:10" s="17" customFormat="1" ht="15" customHeight="1" x14ac:dyDescent="0.2">
      <c r="A6" s="23" t="s">
        <v>12</v>
      </c>
      <c r="B6" s="24"/>
      <c r="C6" s="21">
        <f>J30</f>
        <v>89937.87</v>
      </c>
      <c r="D6" s="22"/>
      <c r="E6" s="22"/>
      <c r="F6" s="22"/>
      <c r="G6" s="22"/>
      <c r="H6" s="22"/>
      <c r="I6" s="22"/>
      <c r="J6" s="22"/>
    </row>
    <row r="7" spans="1:10" x14ac:dyDescent="0.25">
      <c r="A7" s="16"/>
      <c r="B7" s="16"/>
      <c r="C7" s="16"/>
      <c r="D7" s="16"/>
      <c r="E7" s="16"/>
      <c r="F7" s="16"/>
      <c r="G7" s="16"/>
      <c r="H7" s="16"/>
      <c r="I7" s="16"/>
      <c r="J7" s="16"/>
    </row>
    <row r="8" spans="1:10" ht="38.25" x14ac:dyDescent="0.25">
      <c r="A8" s="4" t="s">
        <v>0</v>
      </c>
      <c r="B8" s="4" t="s">
        <v>1</v>
      </c>
      <c r="C8" s="4" t="s">
        <v>4</v>
      </c>
      <c r="D8" s="4" t="s">
        <v>2</v>
      </c>
      <c r="E8" s="5" t="s">
        <v>13</v>
      </c>
      <c r="F8" s="5" t="s">
        <v>14</v>
      </c>
      <c r="G8" s="5" t="s">
        <v>15</v>
      </c>
      <c r="H8" s="4" t="s">
        <v>18</v>
      </c>
      <c r="I8" s="8" t="s">
        <v>17</v>
      </c>
      <c r="J8" s="4" t="s">
        <v>3</v>
      </c>
    </row>
    <row r="9" spans="1:10" ht="38.25" x14ac:dyDescent="0.25">
      <c r="A9" s="4">
        <v>1</v>
      </c>
      <c r="B9" s="27" t="s">
        <v>20</v>
      </c>
      <c r="C9" s="28" t="s">
        <v>5</v>
      </c>
      <c r="D9" s="29">
        <v>10</v>
      </c>
      <c r="E9" s="6">
        <v>105.52500000000001</v>
      </c>
      <c r="F9" s="6">
        <v>100.5</v>
      </c>
      <c r="G9" s="6">
        <v>111.55500000000001</v>
      </c>
      <c r="H9" s="32">
        <f>STDEVA(E9:G9)/(SUM(E9:G9)/COUNTIF(E9:G9,"&gt;0"))</f>
        <v>5.2287062157779479E-2</v>
      </c>
      <c r="I9" s="6">
        <f>MIN(E9:G9)</f>
        <v>100.5</v>
      </c>
      <c r="J9" s="6">
        <f t="shared" ref="J9" si="0">I9*D9</f>
        <v>1005</v>
      </c>
    </row>
    <row r="10" spans="1:10" ht="38.25" x14ac:dyDescent="0.25">
      <c r="A10" s="4">
        <v>2</v>
      </c>
      <c r="B10" s="27" t="s">
        <v>21</v>
      </c>
      <c r="C10" s="28" t="s">
        <v>5</v>
      </c>
      <c r="D10" s="29">
        <v>4</v>
      </c>
      <c r="E10" s="6">
        <v>639.14499999999998</v>
      </c>
      <c r="F10" s="6">
        <v>608.71</v>
      </c>
      <c r="G10" s="6">
        <v>675.66750000000002</v>
      </c>
      <c r="H10" s="32">
        <f t="shared" ref="H10:H29" si="1">STDEVA(E10:G10)/(SUM(E10:G10)/COUNTIF(E10:G10,"&gt;0"))</f>
        <v>5.2286634250373408E-2</v>
      </c>
      <c r="I10" s="6">
        <f t="shared" ref="I10:I29" si="2">MIN(E10:G10)</f>
        <v>608.71</v>
      </c>
      <c r="J10" s="6">
        <f t="shared" ref="J10:J29" si="3">I10*D10</f>
        <v>2434.84</v>
      </c>
    </row>
    <row r="11" spans="1:10" ht="25.5" x14ac:dyDescent="0.25">
      <c r="A11" s="4">
        <v>3</v>
      </c>
      <c r="B11" s="27" t="s">
        <v>22</v>
      </c>
      <c r="C11" s="28" t="s">
        <v>5</v>
      </c>
      <c r="D11" s="29">
        <v>50</v>
      </c>
      <c r="E11" s="6">
        <v>94.384600000000006</v>
      </c>
      <c r="F11" s="6">
        <v>89.89</v>
      </c>
      <c r="G11" s="6">
        <v>99.778000000000006</v>
      </c>
      <c r="H11" s="32">
        <f t="shared" si="1"/>
        <v>5.2287536708954349E-2</v>
      </c>
      <c r="I11" s="6">
        <f t="shared" si="2"/>
        <v>89.89</v>
      </c>
      <c r="J11" s="6">
        <f t="shared" si="3"/>
        <v>4494.5</v>
      </c>
    </row>
    <row r="12" spans="1:10" ht="38.25" x14ac:dyDescent="0.25">
      <c r="A12" s="4">
        <v>4</v>
      </c>
      <c r="B12" s="27" t="s">
        <v>23</v>
      </c>
      <c r="C12" s="28" t="s">
        <v>5</v>
      </c>
      <c r="D12" s="29">
        <v>30</v>
      </c>
      <c r="E12" s="6">
        <v>73.825666670000004</v>
      </c>
      <c r="F12" s="6">
        <v>70.31</v>
      </c>
      <c r="G12" s="6">
        <v>78.043999999999997</v>
      </c>
      <c r="H12" s="32">
        <f t="shared" si="1"/>
        <v>5.2286283759833803E-2</v>
      </c>
      <c r="I12" s="6">
        <f t="shared" si="2"/>
        <v>70.31</v>
      </c>
      <c r="J12" s="6">
        <f t="shared" si="3"/>
        <v>2109.3000000000002</v>
      </c>
    </row>
    <row r="13" spans="1:10" ht="38.25" x14ac:dyDescent="0.25">
      <c r="A13" s="4">
        <v>5</v>
      </c>
      <c r="B13" s="27" t="s">
        <v>24</v>
      </c>
      <c r="C13" s="28" t="s">
        <v>5</v>
      </c>
      <c r="D13" s="29">
        <v>15</v>
      </c>
      <c r="E13" s="6">
        <v>55.261333329999999</v>
      </c>
      <c r="F13" s="6">
        <v>52.63</v>
      </c>
      <c r="G13" s="6">
        <v>58.419333330000001</v>
      </c>
      <c r="H13" s="32">
        <f t="shared" si="1"/>
        <v>5.2287504389368279E-2</v>
      </c>
      <c r="I13" s="6">
        <f t="shared" si="2"/>
        <v>52.63</v>
      </c>
      <c r="J13" s="6">
        <f t="shared" si="3"/>
        <v>789.45</v>
      </c>
    </row>
    <row r="14" spans="1:10" ht="25.5" x14ac:dyDescent="0.25">
      <c r="A14" s="4">
        <v>6</v>
      </c>
      <c r="B14" s="27" t="s">
        <v>25</v>
      </c>
      <c r="C14" s="30" t="s">
        <v>5</v>
      </c>
      <c r="D14" s="31">
        <v>15</v>
      </c>
      <c r="E14" s="6">
        <v>100.2433333</v>
      </c>
      <c r="F14" s="6">
        <v>95.47</v>
      </c>
      <c r="G14" s="6">
        <v>105.97199999999999</v>
      </c>
      <c r="H14" s="32">
        <f t="shared" si="1"/>
        <v>5.2288623956015023E-2</v>
      </c>
      <c r="I14" s="6">
        <f t="shared" si="2"/>
        <v>95.47</v>
      </c>
      <c r="J14" s="6">
        <f t="shared" si="3"/>
        <v>1432.05</v>
      </c>
    </row>
    <row r="15" spans="1:10" ht="25.5" x14ac:dyDescent="0.25">
      <c r="A15" s="4">
        <v>7</v>
      </c>
      <c r="B15" s="27" t="s">
        <v>26</v>
      </c>
      <c r="C15" s="30" t="s">
        <v>5</v>
      </c>
      <c r="D15" s="31">
        <v>20</v>
      </c>
      <c r="E15" s="6">
        <v>165.52199999999999</v>
      </c>
      <c r="F15" s="6">
        <v>157.63999999999999</v>
      </c>
      <c r="G15" s="6">
        <v>174.98050000000001</v>
      </c>
      <c r="H15" s="32">
        <f t="shared" si="1"/>
        <v>5.2287361478623E-2</v>
      </c>
      <c r="I15" s="6">
        <f t="shared" si="2"/>
        <v>157.63999999999999</v>
      </c>
      <c r="J15" s="6">
        <f t="shared" si="3"/>
        <v>3152.7999999999997</v>
      </c>
    </row>
    <row r="16" spans="1:10" ht="25.5" x14ac:dyDescent="0.25">
      <c r="A16" s="4">
        <v>8</v>
      </c>
      <c r="B16" s="27" t="s">
        <v>27</v>
      </c>
      <c r="C16" s="30" t="s">
        <v>5</v>
      </c>
      <c r="D16" s="31">
        <v>10</v>
      </c>
      <c r="E16" s="6">
        <v>686.49</v>
      </c>
      <c r="F16" s="6">
        <v>653.79999999999995</v>
      </c>
      <c r="G16" s="6">
        <v>725.71799999999996</v>
      </c>
      <c r="H16" s="32">
        <f t="shared" si="1"/>
        <v>5.2287062157779458E-2</v>
      </c>
      <c r="I16" s="6">
        <f t="shared" si="2"/>
        <v>653.79999999999995</v>
      </c>
      <c r="J16" s="6">
        <f t="shared" si="3"/>
        <v>6538</v>
      </c>
    </row>
    <row r="17" spans="1:11" ht="25.5" x14ac:dyDescent="0.25">
      <c r="A17" s="4">
        <v>9</v>
      </c>
      <c r="B17" s="27" t="s">
        <v>28</v>
      </c>
      <c r="C17" s="30" t="s">
        <v>5</v>
      </c>
      <c r="D17" s="31">
        <v>20</v>
      </c>
      <c r="E17" s="6">
        <v>72.429000000000002</v>
      </c>
      <c r="F17" s="6">
        <v>68.98</v>
      </c>
      <c r="G17" s="6">
        <v>76.567999999999998</v>
      </c>
      <c r="H17" s="32">
        <f t="shared" si="1"/>
        <v>5.2288430236585394E-2</v>
      </c>
      <c r="I17" s="6">
        <f t="shared" si="2"/>
        <v>68.98</v>
      </c>
      <c r="J17" s="6">
        <f t="shared" si="3"/>
        <v>1379.6000000000001</v>
      </c>
    </row>
    <row r="18" spans="1:11" ht="38.25" x14ac:dyDescent="0.25">
      <c r="A18" s="4">
        <v>10</v>
      </c>
      <c r="B18" s="27" t="s">
        <v>29</v>
      </c>
      <c r="C18" s="28" t="s">
        <v>5</v>
      </c>
      <c r="D18" s="29">
        <v>5</v>
      </c>
      <c r="E18" s="6">
        <v>272.31799999999998</v>
      </c>
      <c r="F18" s="6">
        <v>259.35000000000002</v>
      </c>
      <c r="G18" s="6">
        <v>287.87799999999999</v>
      </c>
      <c r="H18" s="32">
        <f t="shared" si="1"/>
        <v>5.2286065217150242E-2</v>
      </c>
      <c r="I18" s="6">
        <f t="shared" si="2"/>
        <v>259.35000000000002</v>
      </c>
      <c r="J18" s="6">
        <f t="shared" si="3"/>
        <v>1296.75</v>
      </c>
    </row>
    <row r="19" spans="1:11" ht="38.25" x14ac:dyDescent="0.25">
      <c r="A19" s="4">
        <v>11</v>
      </c>
      <c r="B19" s="27" t="s">
        <v>30</v>
      </c>
      <c r="C19" s="28" t="s">
        <v>5</v>
      </c>
      <c r="D19" s="29">
        <v>20</v>
      </c>
      <c r="E19" s="6">
        <v>631.93200000000002</v>
      </c>
      <c r="F19" s="6">
        <v>601.84</v>
      </c>
      <c r="G19" s="6">
        <v>668.04250000000002</v>
      </c>
      <c r="H19" s="32">
        <f t="shared" si="1"/>
        <v>5.2287140558877808E-2</v>
      </c>
      <c r="I19" s="6">
        <f t="shared" si="2"/>
        <v>601.84</v>
      </c>
      <c r="J19" s="6">
        <f t="shared" si="3"/>
        <v>12036.800000000001</v>
      </c>
    </row>
    <row r="20" spans="1:11" ht="38.25" x14ac:dyDescent="0.25">
      <c r="A20" s="4">
        <v>12</v>
      </c>
      <c r="B20" s="27" t="s">
        <v>31</v>
      </c>
      <c r="C20" s="28" t="s">
        <v>5</v>
      </c>
      <c r="D20" s="29">
        <v>2</v>
      </c>
      <c r="E20" s="6">
        <v>222.18</v>
      </c>
      <c r="F20" s="6">
        <v>211.6</v>
      </c>
      <c r="G20" s="6">
        <v>234.875</v>
      </c>
      <c r="H20" s="32">
        <f t="shared" si="1"/>
        <v>5.2284832256999959E-2</v>
      </c>
      <c r="I20" s="6">
        <f t="shared" si="2"/>
        <v>211.6</v>
      </c>
      <c r="J20" s="6">
        <f t="shared" si="3"/>
        <v>423.2</v>
      </c>
    </row>
    <row r="21" spans="1:11" ht="25.5" x14ac:dyDescent="0.25">
      <c r="A21" s="4">
        <v>13</v>
      </c>
      <c r="B21" s="27" t="s">
        <v>32</v>
      </c>
      <c r="C21" s="30" t="s">
        <v>5</v>
      </c>
      <c r="D21" s="31">
        <v>25</v>
      </c>
      <c r="E21" s="6">
        <v>339.33920000000001</v>
      </c>
      <c r="F21" s="6">
        <v>323.18</v>
      </c>
      <c r="G21" s="6">
        <v>358.73</v>
      </c>
      <c r="H21" s="32">
        <f t="shared" si="1"/>
        <v>5.228732614302832E-2</v>
      </c>
      <c r="I21" s="6">
        <f t="shared" si="2"/>
        <v>323.18</v>
      </c>
      <c r="J21" s="6">
        <f t="shared" si="3"/>
        <v>8079.5</v>
      </c>
    </row>
    <row r="22" spans="1:11" ht="25.5" x14ac:dyDescent="0.25">
      <c r="A22" s="4">
        <v>14</v>
      </c>
      <c r="B22" s="27" t="s">
        <v>33</v>
      </c>
      <c r="C22" s="28" t="s">
        <v>5</v>
      </c>
      <c r="D22" s="29">
        <v>8</v>
      </c>
      <c r="E22" s="6">
        <v>55.52375</v>
      </c>
      <c r="F22" s="6">
        <v>52.88</v>
      </c>
      <c r="G22" s="6">
        <v>58.696249999999999</v>
      </c>
      <c r="H22" s="32">
        <f t="shared" si="1"/>
        <v>5.2282368525628814E-2</v>
      </c>
      <c r="I22" s="6">
        <f t="shared" si="2"/>
        <v>52.88</v>
      </c>
      <c r="J22" s="6">
        <f t="shared" si="3"/>
        <v>423.04</v>
      </c>
    </row>
    <row r="23" spans="1:11" ht="25.5" x14ac:dyDescent="0.25">
      <c r="A23" s="4">
        <v>15</v>
      </c>
      <c r="B23" s="27" t="s">
        <v>34</v>
      </c>
      <c r="C23" s="28" t="s">
        <v>5</v>
      </c>
      <c r="D23" s="29">
        <v>20</v>
      </c>
      <c r="E23" s="6">
        <v>114.681</v>
      </c>
      <c r="F23" s="6">
        <v>109.22</v>
      </c>
      <c r="G23" s="6">
        <v>121.23399999999999</v>
      </c>
      <c r="H23" s="32">
        <f t="shared" si="1"/>
        <v>5.2286198125026571E-2</v>
      </c>
      <c r="I23" s="6">
        <f t="shared" si="2"/>
        <v>109.22</v>
      </c>
      <c r="J23" s="6">
        <f t="shared" si="3"/>
        <v>2184.4</v>
      </c>
    </row>
    <row r="24" spans="1:11" ht="38.25" x14ac:dyDescent="0.25">
      <c r="A24" s="4">
        <v>16</v>
      </c>
      <c r="B24" s="27" t="s">
        <v>35</v>
      </c>
      <c r="C24" s="28" t="s">
        <v>5</v>
      </c>
      <c r="D24" s="29">
        <v>15</v>
      </c>
      <c r="E24" s="6">
        <v>1983.3873329999999</v>
      </c>
      <c r="F24" s="6">
        <v>1888.94</v>
      </c>
      <c r="G24" s="6">
        <v>2096.7233329999999</v>
      </c>
      <c r="H24" s="32">
        <f t="shared" si="1"/>
        <v>5.2287037439951931E-2</v>
      </c>
      <c r="I24" s="6">
        <f t="shared" si="2"/>
        <v>1888.94</v>
      </c>
      <c r="J24" s="6">
        <f t="shared" si="3"/>
        <v>28334.100000000002</v>
      </c>
    </row>
    <row r="25" spans="1:11" ht="25.5" x14ac:dyDescent="0.25">
      <c r="A25" s="4">
        <v>17</v>
      </c>
      <c r="B25" s="27" t="s">
        <v>36</v>
      </c>
      <c r="C25" s="30" t="s">
        <v>5</v>
      </c>
      <c r="D25" s="31">
        <v>20</v>
      </c>
      <c r="E25" s="6">
        <v>186.12299999999999</v>
      </c>
      <c r="F25" s="6">
        <v>177.26</v>
      </c>
      <c r="G25" s="6">
        <v>196.7585</v>
      </c>
      <c r="H25" s="32">
        <f t="shared" si="1"/>
        <v>5.2286795967523822E-2</v>
      </c>
      <c r="I25" s="6">
        <f t="shared" si="2"/>
        <v>177.26</v>
      </c>
      <c r="J25" s="6">
        <f t="shared" si="3"/>
        <v>3545.2</v>
      </c>
    </row>
    <row r="26" spans="1:11" ht="38.25" x14ac:dyDescent="0.25">
      <c r="A26" s="4">
        <v>18</v>
      </c>
      <c r="B26" s="27" t="s">
        <v>37</v>
      </c>
      <c r="C26" s="28" t="s">
        <v>5</v>
      </c>
      <c r="D26" s="29">
        <v>1</v>
      </c>
      <c r="E26" s="6">
        <v>1654.59</v>
      </c>
      <c r="F26" s="6">
        <v>1575.8</v>
      </c>
      <c r="G26" s="6">
        <v>1749.14</v>
      </c>
      <c r="H26" s="32">
        <f t="shared" si="1"/>
        <v>5.2287661027761292E-2</v>
      </c>
      <c r="I26" s="6">
        <f t="shared" si="2"/>
        <v>1575.8</v>
      </c>
      <c r="J26" s="6">
        <f t="shared" si="3"/>
        <v>1575.8</v>
      </c>
    </row>
    <row r="27" spans="1:11" ht="51" x14ac:dyDescent="0.25">
      <c r="A27" s="4">
        <v>19</v>
      </c>
      <c r="B27" s="27" t="s">
        <v>38</v>
      </c>
      <c r="C27" s="28" t="s">
        <v>5</v>
      </c>
      <c r="D27" s="29">
        <v>4</v>
      </c>
      <c r="E27" s="6">
        <v>364.73750000000001</v>
      </c>
      <c r="F27" s="6">
        <v>347.37</v>
      </c>
      <c r="G27" s="6">
        <v>385.58</v>
      </c>
      <c r="H27" s="32">
        <f t="shared" si="1"/>
        <v>5.2286241662971918E-2</v>
      </c>
      <c r="I27" s="6">
        <f t="shared" si="2"/>
        <v>347.37</v>
      </c>
      <c r="J27" s="6">
        <f t="shared" si="3"/>
        <v>1389.48</v>
      </c>
    </row>
    <row r="28" spans="1:11" ht="38.25" x14ac:dyDescent="0.25">
      <c r="A28" s="4">
        <v>20</v>
      </c>
      <c r="B28" s="27" t="s">
        <v>39</v>
      </c>
      <c r="C28" s="28" t="s">
        <v>5</v>
      </c>
      <c r="D28" s="29">
        <v>2</v>
      </c>
      <c r="E28" s="6">
        <v>618.15499999999997</v>
      </c>
      <c r="F28" s="6">
        <v>588.72</v>
      </c>
      <c r="G28" s="6">
        <v>653.48</v>
      </c>
      <c r="H28" s="32">
        <f t="shared" si="1"/>
        <v>5.2287780264971072E-2</v>
      </c>
      <c r="I28" s="6">
        <f t="shared" si="2"/>
        <v>588.72</v>
      </c>
      <c r="J28" s="6">
        <f t="shared" si="3"/>
        <v>1177.44</v>
      </c>
    </row>
    <row r="29" spans="1:11" ht="25.5" x14ac:dyDescent="0.25">
      <c r="A29" s="4">
        <v>21</v>
      </c>
      <c r="B29" s="27" t="s">
        <v>40</v>
      </c>
      <c r="C29" s="30" t="s">
        <v>5</v>
      </c>
      <c r="D29" s="31">
        <v>3</v>
      </c>
      <c r="E29" s="6">
        <v>2147.8166670000001</v>
      </c>
      <c r="F29" s="6">
        <v>2045.54</v>
      </c>
      <c r="G29" s="6">
        <v>2270.5500000000002</v>
      </c>
      <c r="H29" s="32">
        <f t="shared" si="1"/>
        <v>5.2287207931885946E-2</v>
      </c>
      <c r="I29" s="6">
        <f t="shared" si="2"/>
        <v>2045.54</v>
      </c>
      <c r="J29" s="6">
        <f t="shared" si="3"/>
        <v>6136.62</v>
      </c>
    </row>
    <row r="30" spans="1:11" x14ac:dyDescent="0.25">
      <c r="A30" s="10"/>
      <c r="B30" s="11"/>
      <c r="C30" s="12"/>
      <c r="D30" s="12"/>
      <c r="E30" s="13"/>
      <c r="F30" s="13"/>
      <c r="G30" s="13"/>
      <c r="H30" s="14"/>
      <c r="I30" s="13"/>
      <c r="J30" s="15">
        <f>SUM(J9:J29)</f>
        <v>89937.87</v>
      </c>
      <c r="K30" s="7"/>
    </row>
    <row r="32" spans="1:11" x14ac:dyDescent="0.25">
      <c r="B32" s="2" t="s">
        <v>16</v>
      </c>
      <c r="I32" s="18"/>
      <c r="J32" s="3"/>
    </row>
    <row r="33" spans="9:10" x14ac:dyDescent="0.25">
      <c r="I33" s="18"/>
      <c r="J33" s="3"/>
    </row>
  </sheetData>
  <mergeCells count="11">
    <mergeCell ref="A2:B2"/>
    <mergeCell ref="C5:J5"/>
    <mergeCell ref="C6:J6"/>
    <mergeCell ref="A6:B6"/>
    <mergeCell ref="A1:J1"/>
    <mergeCell ref="A3:B3"/>
    <mergeCell ref="A4:B4"/>
    <mergeCell ref="A5:B5"/>
    <mergeCell ref="C2:J2"/>
    <mergeCell ref="C3:J3"/>
    <mergeCell ref="C4:J4"/>
  </mergeCells>
  <phoneticPr fontId="5" type="noConversion"/>
  <conditionalFormatting sqref="H9:H30">
    <cfRule type="cellIs" dxfId="0" priority="1" stopIfTrue="1" operator="greaterThan">
      <formula>0.33</formula>
    </cfRule>
  </conditionalFormatting>
  <pageMargins left="0.23622047244094491" right="0.23622047244094491" top="0.35433070866141736" bottom="0.35433070866141736" header="0.31496062992125984" footer="0.31496062992125984"/>
  <pageSetup paperSize="9" fitToHeight="0" orientation="landscape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2026-06-20T14:02:44Z</dcterms:modified>
</cp:coreProperties>
</file>