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САДЫ  на  2026 год\59\ИЮЛЬ\Спорт инвентарь\"/>
    </mc:Choice>
  </mc:AlternateContent>
  <bookViews>
    <workbookView xWindow="0" yWindow="0" windowWidth="19200" windowHeight="11595"/>
  </bookViews>
  <sheets>
    <sheet name="Лист1" sheetId="1" r:id="rId1"/>
    <sheet name="характеристики" sheetId="2" r:id="rId2"/>
  </sheets>
  <calcPr calcId="152511"/>
</workbook>
</file>

<file path=xl/calcChain.xml><?xml version="1.0" encoding="utf-8"?>
<calcChain xmlns="http://schemas.openxmlformats.org/spreadsheetml/2006/main">
  <c r="O40" i="1" l="1"/>
  <c r="O12" i="1" l="1"/>
  <c r="P40" i="1"/>
  <c r="P38" i="1"/>
  <c r="K38" i="1"/>
  <c r="J38" i="1"/>
  <c r="N38" i="1" s="1"/>
  <c r="O38" i="1" s="1"/>
  <c r="P37" i="1"/>
  <c r="K37" i="1"/>
  <c r="J37" i="1"/>
  <c r="N37" i="1" s="1"/>
  <c r="O37" i="1" s="1"/>
  <c r="P36" i="1"/>
  <c r="K36" i="1"/>
  <c r="J36" i="1"/>
  <c r="N36" i="1" s="1"/>
  <c r="O36" i="1" s="1"/>
  <c r="P35" i="1"/>
  <c r="K35" i="1"/>
  <c r="L35" i="1" s="1"/>
  <c r="J35" i="1"/>
  <c r="N35" i="1" s="1"/>
  <c r="O35" i="1" s="1"/>
  <c r="P34" i="1"/>
  <c r="K34" i="1"/>
  <c r="J34" i="1"/>
  <c r="N34" i="1" s="1"/>
  <c r="O34" i="1" s="1"/>
  <c r="P33" i="1"/>
  <c r="K33" i="1"/>
  <c r="J33" i="1"/>
  <c r="N33" i="1" s="1"/>
  <c r="O33" i="1" s="1"/>
  <c r="P32" i="1"/>
  <c r="K32" i="1"/>
  <c r="J32" i="1"/>
  <c r="N32" i="1" s="1"/>
  <c r="O32" i="1" s="1"/>
  <c r="P31" i="1"/>
  <c r="K31" i="1"/>
  <c r="J31" i="1"/>
  <c r="N31" i="1" s="1"/>
  <c r="O31" i="1" s="1"/>
  <c r="P30" i="1"/>
  <c r="K30" i="1"/>
  <c r="J30" i="1"/>
  <c r="N30" i="1" s="1"/>
  <c r="O30" i="1" s="1"/>
  <c r="P29" i="1"/>
  <c r="K29" i="1"/>
  <c r="J29" i="1"/>
  <c r="N29" i="1" s="1"/>
  <c r="O29" i="1" s="1"/>
  <c r="P28" i="1"/>
  <c r="K28" i="1"/>
  <c r="J28" i="1"/>
  <c r="N28" i="1" s="1"/>
  <c r="O28" i="1" s="1"/>
  <c r="P27" i="1"/>
  <c r="K27" i="1"/>
  <c r="J27" i="1"/>
  <c r="N27" i="1" s="1"/>
  <c r="O27" i="1" s="1"/>
  <c r="J39" i="1"/>
  <c r="K39" i="1"/>
  <c r="N39" i="1"/>
  <c r="O39" i="1" s="1"/>
  <c r="P39" i="1"/>
  <c r="P26" i="1"/>
  <c r="K26" i="1"/>
  <c r="L26" i="1" s="1"/>
  <c r="J26" i="1"/>
  <c r="N26" i="1" s="1"/>
  <c r="O26" i="1" s="1"/>
  <c r="P25" i="1"/>
  <c r="K25" i="1"/>
  <c r="J25" i="1"/>
  <c r="N25" i="1" s="1"/>
  <c r="O25" i="1" s="1"/>
  <c r="P24" i="1"/>
  <c r="K24" i="1"/>
  <c r="J24" i="1"/>
  <c r="N24" i="1" s="1"/>
  <c r="O24" i="1" s="1"/>
  <c r="P23" i="1"/>
  <c r="K23" i="1"/>
  <c r="J23" i="1"/>
  <c r="N23" i="1" s="1"/>
  <c r="O23" i="1" s="1"/>
  <c r="P22" i="1"/>
  <c r="K22" i="1"/>
  <c r="J22" i="1"/>
  <c r="N22" i="1" s="1"/>
  <c r="O22" i="1" s="1"/>
  <c r="P21" i="1"/>
  <c r="K21" i="1"/>
  <c r="J21" i="1"/>
  <c r="N21" i="1" s="1"/>
  <c r="O21" i="1" s="1"/>
  <c r="P20" i="1"/>
  <c r="K20" i="1"/>
  <c r="J20" i="1"/>
  <c r="N20" i="1" s="1"/>
  <c r="O20" i="1" s="1"/>
  <c r="P19" i="1"/>
  <c r="K19" i="1"/>
  <c r="J19" i="1"/>
  <c r="N19" i="1" s="1"/>
  <c r="O19" i="1" s="1"/>
  <c r="P18" i="1"/>
  <c r="K18" i="1"/>
  <c r="J18" i="1"/>
  <c r="N18" i="1" s="1"/>
  <c r="O18" i="1" s="1"/>
  <c r="P17" i="1"/>
  <c r="K17" i="1"/>
  <c r="J17" i="1"/>
  <c r="N17" i="1" s="1"/>
  <c r="O17" i="1" s="1"/>
  <c r="P16" i="1"/>
  <c r="K16" i="1"/>
  <c r="J16" i="1"/>
  <c r="N16" i="1" s="1"/>
  <c r="O16" i="1" s="1"/>
  <c r="P15" i="1"/>
  <c r="K15" i="1"/>
  <c r="J15" i="1"/>
  <c r="N15" i="1" s="1"/>
  <c r="O15" i="1" s="1"/>
  <c r="P14" i="1"/>
  <c r="K14" i="1"/>
  <c r="J14" i="1"/>
  <c r="N14" i="1" s="1"/>
  <c r="O14" i="1" s="1"/>
  <c r="L38" i="1" l="1"/>
  <c r="L37" i="1"/>
  <c r="L36" i="1"/>
  <c r="L34" i="1"/>
  <c r="L33" i="1"/>
  <c r="L32" i="1"/>
  <c r="L31" i="1"/>
  <c r="L30" i="1"/>
  <c r="L29" i="1"/>
  <c r="L28" i="1"/>
  <c r="L39" i="1"/>
  <c r="L27" i="1"/>
  <c r="L25" i="1"/>
  <c r="L24" i="1"/>
  <c r="L23" i="1"/>
  <c r="L22" i="1"/>
  <c r="L21" i="1"/>
  <c r="L20" i="1"/>
  <c r="L19" i="1"/>
  <c r="L18" i="1"/>
  <c r="L17" i="1"/>
  <c r="L16" i="1"/>
  <c r="L15" i="1"/>
  <c r="L14" i="1"/>
  <c r="P13" i="1"/>
  <c r="K13" i="1"/>
  <c r="J13" i="1"/>
  <c r="N13" i="1" s="1"/>
  <c r="O13" i="1" s="1"/>
  <c r="L13" i="1" l="1"/>
  <c r="P12" i="1"/>
  <c r="K12" i="1"/>
  <c r="J12" i="1"/>
  <c r="N12" i="1" s="1"/>
  <c r="L12" i="1" l="1"/>
</calcChain>
</file>

<file path=xl/sharedStrings.xml><?xml version="1.0" encoding="utf-8"?>
<sst xmlns="http://schemas.openxmlformats.org/spreadsheetml/2006/main" count="146" uniqueCount="65">
  <si>
    <t>(указывается предмет контракта )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</si>
  <si>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</si>
  <si>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1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</si>
  <si>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</si>
  <si>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</si>
  <si>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</si>
  <si>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</si>
  <si>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</si>
  <si>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</si>
  <si>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</si>
  <si>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</si>
  <si>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</si>
  <si>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</si>
  <si>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</si>
  <si>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</si>
  <si>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</si>
  <si>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 работ, услуг (руб)</t>
  </si>
  <si>
    <t xml:space="preserve">Итого по ОУ </t>
  </si>
  <si>
    <t>(расшифровка подписи)</t>
  </si>
  <si>
    <t>16=11*14</t>
  </si>
  <si>
    <t xml:space="preserve">Расчет начальной (максимальной) цены контракта </t>
  </si>
  <si>
    <t>100-р</t>
  </si>
  <si>
    <t>Адрес  ОУ(**)</t>
  </si>
  <si>
    <t>ОКПД 2/ККН/КТРУ/</t>
  </si>
  <si>
    <t>Расчет по пин цене</t>
  </si>
  <si>
    <t>нет</t>
  </si>
  <si>
    <t>Песок намывной</t>
  </si>
  <si>
    <t xml:space="preserve">3. ПСС30% Смесь пескосоляная.
Состав смеси:
Соль техническая (концентрат минеральный – галит) помол №3
Песок строительный морской ГОСТ 8736-93
Процентное содержание компонентов:
1. Соль – 30%
2. Песок – 70%
Пескосоляная смесь сочетает в себе качества противогололёдного материала (соль и абразивного материала (песок), повышающего коэффициент сцепления с дорожным покрытием.
</t>
  </si>
  <si>
    <t xml:space="preserve">Вид -  чистый, промытый, намывной
Сорт - 1
коэффициент фильтрации  -  от 7 до 11 м в сутки
модуль крупности зерна – средний от  1,5 до 2,2 мм
содержание примесей (илистых, а также глинистых и пылевидных частиц) – не более 0,3%
Применение: наполнение песочниц для детских площадок
Соответствует ГОСТу  8736-14. Промытый и чистый песок не содержит свинец и другие вредные примеси, что подтверждается сертификатом соответствия на песок. Песок не пачкает руки и одежду. 
Песок должен соответствовать гигиеническим нормативам по паразитологическим, микробиологическим, санитарно-химическим, радиологическим показателям. 
Иметь экспертное заключение.
Песок намывной. Модуль крупности 1,6мм. Соответствует ГОСТ 8736-93. Плотность водонасыпного грунта - 1,65 г/см3.  I класс радиоактивности.  Экологичен, полностью натурален. Гигиеничен: отсутствие болезнетворных бактерий, грибков и микробов доказано в ходе лабораторных исследований. Чист: в нем не содержатся примеси пылевидной глины, земли, камней, ракушек, водорослей и т.д. Не содержит свинец и другие вредные примеси, не пачкает рук и одежду. Имеет светлый, естественный, привлекательный цвет и мелкозернистую структуру, приятную на ощупь. В увлажненном состоянии хорошо лепится, держит форму. Применение: наполнение песочниц  для детских площадок. Безопасность подтверждается сертификатами и экспертным заключением по результатам лабораторных микробиологических, санитарно-химических, паразитологических и радиологических  исследований качества проб.
</t>
  </si>
  <si>
    <t>пескосоляная смесь</t>
  </si>
  <si>
    <t xml:space="preserve">Государственное бюджетное дошкольное образовательное учреждение детский сад № 59 общеразвивающего вида с приоритетным осуществлением деятельности по  физическому развитию детей </t>
  </si>
  <si>
    <t>СпБ , Демьяна Бедного д.30, к. 7, лит А</t>
  </si>
  <si>
    <t>Руководитель  учреждения</t>
  </si>
  <si>
    <t>Борисова О.А.</t>
  </si>
  <si>
    <t>шт</t>
  </si>
  <si>
    <t>Игра «Поймай мяч», корзинка d=10.5 см, мячик d=7.5 см</t>
  </si>
  <si>
    <t>Ракетки пляжные (2шт.) с воланом (1шт.)</t>
  </si>
  <si>
    <t>Скакалка спортивная L3,2м, d шнура 5мм</t>
  </si>
  <si>
    <t>Скакалка спортивная L2,5м, d шнура 5мм</t>
  </si>
  <si>
    <t>Скакалка для гимнастики L3.0м</t>
  </si>
  <si>
    <t>Мягкий модуль тренажер «Цилиндр подвесной» с креплением арт. 9Т40</t>
  </si>
  <si>
    <t>Мягкий модуль-тренажер  «Дорожка-полуцилиндр» арт. 9Т27</t>
  </si>
  <si>
    <t>Координационная дорожка «Шестиугольник»</t>
  </si>
  <si>
    <t>Лыжи для эстафеты из массива дерева, ТМ Рыжий Тим</t>
  </si>
  <si>
    <t>Парные лыжи для эстафеты из массива дерева, ТМ Рыжий Тим</t>
  </si>
  <si>
    <t>Конус фишка разметочная H 10см (12шт.) цвет ассорти</t>
  </si>
  <si>
    <t>Набор сменных номеров на конус (1-5)</t>
  </si>
  <si>
    <t>Палка гимнастическая 53см с флажком</t>
  </si>
  <si>
    <t>Палка гимнастическая 106см с флажком</t>
  </si>
  <si>
    <t>"Меткий стрелок" красный</t>
  </si>
  <si>
    <t>"Меткий стрелок" синий</t>
  </si>
  <si>
    <t>Домино</t>
  </si>
  <si>
    <t>Игровой набор "Веселое домино"</t>
  </si>
  <si>
    <t>МЯЧ ДЕТСКИЙ «АРБУЗ», D=16 СМ, 55 Г</t>
  </si>
  <si>
    <t>Мяч д.150мм Кораблик (в ассортименте</t>
  </si>
  <si>
    <t>Мяч д.200мм Петушок (в ассортименте)</t>
  </si>
  <si>
    <t>Мяч д.200мм Белочка (в ассортименте)</t>
  </si>
  <si>
    <t>Мяч д.200мм Зайчик (в ассортименте)</t>
  </si>
  <si>
    <t>Обруч (d 60см) (салатный)</t>
  </si>
  <si>
    <t>Обруч (d 60см) (красный)</t>
  </si>
  <si>
    <t>Обруч (d 60см) (желтый)</t>
  </si>
  <si>
    <t>набор "шахматы" (мат напольный)</t>
  </si>
  <si>
    <t xml:space="preserve">мат с разметкой </t>
  </si>
  <si>
    <t>поставка спортивного инвентаря</t>
  </si>
  <si>
    <t>Средняя цена с учетом индекса потребительских цен на 2026год (руб/мес)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</si>
</sst>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333333"/>
      <name val="Arial"/>
      <family val="2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/>
  </cellStyleXfs>
  <cellXfs count="69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ill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5" xfId="0" applyFont="1" applyFill="1" applyBorder="1" applyAlignment="1"/>
    <xf numFmtId="0" fontId="2" fillId="0" borderId="6" xfId="0" applyFont="1" applyFill="1" applyBorder="1" applyAlignment="1"/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 applyProtection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9" fontId="3" fillId="0" borderId="5" xfId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NumberFormat="1" applyFill="1" applyAlignment="1">
      <alignment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5" xfId="0" applyFill="1" applyBorder="1"/>
    <xf numFmtId="0" fontId="0" fillId="0" borderId="5" xfId="0" applyNumberFormat="1" applyFill="1" applyBorder="1" applyAlignment="1">
      <alignment wrapText="1"/>
    </xf>
    <xf numFmtId="0" fontId="7" fillId="0" borderId="0" xfId="0" applyNumberFormat="1" applyFont="1" applyAlignment="1">
      <alignment wrapText="1"/>
    </xf>
    <xf numFmtId="0" fontId="1" fillId="0" borderId="5" xfId="0" applyFont="1" applyFill="1" applyBorder="1" applyAlignment="1" applyProtection="1">
      <alignment horizontal="center" vertical="center" wrapText="1"/>
    </xf>
    <xf numFmtId="9" fontId="8" fillId="0" borderId="5" xfId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Fill="1" applyBorder="1" applyAlignment="1">
      <alignment wrapText="1"/>
    </xf>
    <xf numFmtId="0" fontId="1" fillId="0" borderId="5" xfId="0" applyFont="1" applyFill="1" applyBorder="1"/>
    <xf numFmtId="0" fontId="1" fillId="0" borderId="5" xfId="0" applyNumberFormat="1" applyFont="1" applyFill="1" applyBorder="1" applyAlignment="1">
      <alignment wrapText="1"/>
    </xf>
    <xf numFmtId="0" fontId="9" fillId="2" borderId="5" xfId="0" applyFont="1" applyFill="1" applyBorder="1" applyAlignment="1">
      <alignment horizontal="center" vertical="center" wrapText="1" shrinkToFit="1"/>
    </xf>
    <xf numFmtId="0" fontId="3" fillId="0" borderId="7" xfId="0" applyFont="1" applyFill="1" applyBorder="1" applyAlignment="1">
      <alignment horizontal="center" vertical="center" wrapText="1" shrinkToFit="1"/>
    </xf>
    <xf numFmtId="2" fontId="9" fillId="0" borderId="5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1" fillId="0" borderId="5" xfId="0" applyFont="1" applyBorder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/>
    </xf>
  </cellXfs>
  <cellStyles count="4">
    <cellStyle name="Обычный" xfId="0" builtinId="0"/>
    <cellStyle name="Обычный 2" xfId="2"/>
    <cellStyle name="Обычный 3" xfId="3"/>
    <cellStyle name="Процент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</xdr:colOff>
      <xdr:row>9</xdr:row>
      <xdr:rowOff>1084807</xdr:rowOff>
    </xdr:from>
    <xdr:to>
      <xdr:col>12</xdr:col>
      <xdr:colOff>165099</xdr:colOff>
      <xdr:row>9</xdr:row>
      <xdr:rowOff>1266824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2799307"/>
          <a:ext cx="609599" cy="391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1019176</xdr:colOff>
      <xdr:row>9</xdr:row>
      <xdr:rowOff>1009652</xdr:rowOff>
    </xdr:from>
    <xdr:to>
      <xdr:col>11</xdr:col>
      <xdr:colOff>47625</xdr:colOff>
      <xdr:row>9</xdr:row>
      <xdr:rowOff>1265603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82451" y="2724152"/>
          <a:ext cx="914399" cy="3607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4"/>
  <sheetViews>
    <sheetView tabSelected="1" zoomScale="75" zoomScaleNormal="75" workbookViewId="0">
      <selection activeCell="C12" sqref="C12"/>
    </sheetView>
  </sheetViews>
  <sheetFormatPr defaultRowHeight="15" x14ac:dyDescent="0.25"/>
  <cols>
    <col min="1" max="1" width="5.28515625" style="5" customWidth="1"/>
    <col min="2" max="2" width="9.5703125" style="5" customWidth="1"/>
    <col min="3" max="3" width="47.85546875" style="5" customWidth="1"/>
    <col min="4" max="4" width="7" style="5" customWidth="1"/>
    <col min="5" max="5" width="11.85546875" style="5" customWidth="1"/>
    <col min="6" max="6" width="11.42578125" style="5" customWidth="1"/>
    <col min="7" max="7" width="12.7109375" style="5" customWidth="1"/>
    <col min="8" max="8" width="8.85546875" style="5" customWidth="1"/>
    <col min="9" max="9" width="8.28515625" style="5" customWidth="1"/>
    <col min="10" max="10" width="13.28515625" style="5" customWidth="1"/>
    <col min="11" max="11" width="13" style="5" customWidth="1"/>
    <col min="12" max="12" width="8.42578125" style="5" customWidth="1"/>
    <col min="13" max="13" width="10.28515625" style="5" customWidth="1"/>
    <col min="14" max="14" width="11.7109375" style="5" customWidth="1"/>
    <col min="15" max="15" width="14.28515625" style="5" customWidth="1"/>
    <col min="16" max="16" width="15.140625" style="5" customWidth="1"/>
    <col min="17" max="17" width="8.140625" style="5" customWidth="1"/>
    <col min="18" max="18" width="23.85546875" style="36" customWidth="1"/>
    <col min="19" max="16384" width="9.140625" style="5"/>
  </cols>
  <sheetData>
    <row r="1" spans="1:18" x14ac:dyDescent="0.25">
      <c r="A1" s="1"/>
      <c r="B1" s="2"/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4"/>
      <c r="P1" s="4"/>
    </row>
    <row r="2" spans="1:18" x14ac:dyDescent="0.25">
      <c r="A2" s="65" t="s">
        <v>20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34"/>
    </row>
    <row r="3" spans="1:18" x14ac:dyDescent="0.25">
      <c r="A3" s="66" t="s">
        <v>63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37"/>
    </row>
    <row r="4" spans="1:18" x14ac:dyDescent="0.25">
      <c r="A4" s="67" t="s">
        <v>0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35"/>
    </row>
    <row r="5" spans="1:18" x14ac:dyDescent="0.25">
      <c r="A5" s="1"/>
      <c r="B5" s="2"/>
      <c r="C5" s="6"/>
      <c r="D5" s="7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8" x14ac:dyDescent="0.25">
      <c r="A6" s="66" t="s">
        <v>30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37"/>
    </row>
    <row r="7" spans="1:18" x14ac:dyDescent="0.25">
      <c r="A7" s="68" t="s">
        <v>1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37"/>
    </row>
    <row r="8" spans="1:18" ht="30.75" customHeight="1" x14ac:dyDescent="0.25">
      <c r="A8" s="62" t="s">
        <v>2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33"/>
    </row>
    <row r="9" spans="1:18" x14ac:dyDescent="0.25">
      <c r="A9" s="63" t="s">
        <v>3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8">
        <v>1</v>
      </c>
      <c r="O9" s="9"/>
      <c r="P9" s="38"/>
    </row>
    <row r="10" spans="1:18" ht="120" x14ac:dyDescent="0.25">
      <c r="A10" s="10" t="s">
        <v>4</v>
      </c>
      <c r="B10" s="11" t="s">
        <v>22</v>
      </c>
      <c r="C10" s="11" t="s">
        <v>5</v>
      </c>
      <c r="D10" s="11" t="s">
        <v>6</v>
      </c>
      <c r="E10" s="11" t="s">
        <v>7</v>
      </c>
      <c r="F10" s="11" t="s">
        <v>8</v>
      </c>
      <c r="G10" s="11" t="s">
        <v>9</v>
      </c>
      <c r="H10" s="11" t="s">
        <v>10</v>
      </c>
      <c r="I10" s="11" t="s">
        <v>11</v>
      </c>
      <c r="J10" s="11" t="s">
        <v>12</v>
      </c>
      <c r="K10" s="12" t="s">
        <v>13</v>
      </c>
      <c r="L10" s="43" t="s">
        <v>14</v>
      </c>
      <c r="M10" s="11" t="s">
        <v>15</v>
      </c>
      <c r="N10" s="11" t="s">
        <v>64</v>
      </c>
      <c r="O10" s="11" t="s">
        <v>16</v>
      </c>
      <c r="P10" s="53" t="s">
        <v>24</v>
      </c>
      <c r="Q10" s="39" t="s">
        <v>21</v>
      </c>
      <c r="R10" s="40" t="s">
        <v>23</v>
      </c>
    </row>
    <row r="11" spans="1:18" x14ac:dyDescent="0.25">
      <c r="A11" s="13">
        <v>1</v>
      </c>
      <c r="B11" s="14">
        <v>2</v>
      </c>
      <c r="C11" s="13">
        <v>3</v>
      </c>
      <c r="D11" s="15">
        <v>4</v>
      </c>
      <c r="E11" s="16">
        <v>5</v>
      </c>
      <c r="F11" s="15">
        <v>6</v>
      </c>
      <c r="G11" s="16">
        <v>7</v>
      </c>
      <c r="H11" s="15">
        <v>8</v>
      </c>
      <c r="I11" s="16">
        <v>9</v>
      </c>
      <c r="J11" s="15">
        <v>10</v>
      </c>
      <c r="K11" s="16">
        <v>11</v>
      </c>
      <c r="L11" s="15">
        <v>12</v>
      </c>
      <c r="M11" s="16">
        <v>13</v>
      </c>
      <c r="N11" s="15">
        <v>14</v>
      </c>
      <c r="O11" s="16" t="s">
        <v>19</v>
      </c>
      <c r="P11" s="13"/>
      <c r="Q11" s="39"/>
      <c r="R11" s="40"/>
    </row>
    <row r="12" spans="1:18" ht="38.25" customHeight="1" x14ac:dyDescent="0.25">
      <c r="A12" s="17">
        <v>1</v>
      </c>
      <c r="B12" s="54" t="s">
        <v>31</v>
      </c>
      <c r="C12" s="42" t="s">
        <v>35</v>
      </c>
      <c r="D12" s="54" t="s">
        <v>34</v>
      </c>
      <c r="E12" s="18">
        <v>269</v>
      </c>
      <c r="F12" s="54">
        <v>296</v>
      </c>
      <c r="G12" s="18">
        <v>291</v>
      </c>
      <c r="H12" s="15"/>
      <c r="I12" s="16"/>
      <c r="J12" s="19">
        <f t="shared" ref="J12:J38" si="0">IF((E12+F12+G12+H12+I12)&gt;0,AVERAGE(E12:I12),0)</f>
        <v>285.33333333333331</v>
      </c>
      <c r="K12" s="20">
        <f t="shared" ref="K12:K38" si="1">STDEV(E12:I12)</f>
        <v>14.364307617610162</v>
      </c>
      <c r="L12" s="21">
        <f t="shared" ref="L12:L38" si="2">K12/J12</f>
        <v>5.0342199594428143E-2</v>
      </c>
      <c r="M12" s="55">
        <v>10</v>
      </c>
      <c r="N12" s="22">
        <f t="shared" ref="N12:N39" si="3">ROUND((J12*$N$9),2)</f>
        <v>285.33</v>
      </c>
      <c r="O12" s="22">
        <f t="shared" ref="O12:O39" si="4">ROUND((N12*M12),2)</f>
        <v>2853.3</v>
      </c>
      <c r="P12" s="22">
        <f t="shared" ref="P12:P39" si="5">E12*M12</f>
        <v>2690</v>
      </c>
      <c r="Q12" s="51" t="s">
        <v>25</v>
      </c>
      <c r="R12" s="57"/>
    </row>
    <row r="13" spans="1:18" s="1" customFormat="1" ht="26.25" customHeight="1" x14ac:dyDescent="0.25">
      <c r="A13" s="17">
        <v>2</v>
      </c>
      <c r="B13" s="54" t="s">
        <v>31</v>
      </c>
      <c r="C13" s="42" t="s">
        <v>36</v>
      </c>
      <c r="D13" s="54" t="s">
        <v>34</v>
      </c>
      <c r="E13" s="18">
        <v>339</v>
      </c>
      <c r="F13" s="54">
        <v>367</v>
      </c>
      <c r="G13" s="18">
        <v>363</v>
      </c>
      <c r="H13" s="15"/>
      <c r="I13" s="16"/>
      <c r="J13" s="19">
        <f t="shared" si="0"/>
        <v>356.33333333333331</v>
      </c>
      <c r="K13" s="20">
        <f t="shared" si="1"/>
        <v>15.14375558880073</v>
      </c>
      <c r="L13" s="21">
        <f t="shared" si="2"/>
        <v>4.2498846367074079E-2</v>
      </c>
      <c r="M13" s="55">
        <v>16</v>
      </c>
      <c r="N13" s="22">
        <f t="shared" si="3"/>
        <v>356.33</v>
      </c>
      <c r="O13" s="22">
        <f t="shared" si="4"/>
        <v>5701.28</v>
      </c>
      <c r="P13" s="22">
        <f t="shared" si="5"/>
        <v>5424</v>
      </c>
      <c r="Q13" s="51" t="s">
        <v>25</v>
      </c>
      <c r="R13" s="56"/>
    </row>
    <row r="14" spans="1:18" ht="29.25" customHeight="1" x14ac:dyDescent="0.25">
      <c r="A14" s="17">
        <v>3</v>
      </c>
      <c r="B14" s="54" t="s">
        <v>31</v>
      </c>
      <c r="C14" s="42" t="s">
        <v>37</v>
      </c>
      <c r="D14" s="54" t="s">
        <v>34</v>
      </c>
      <c r="E14" s="18">
        <v>176</v>
      </c>
      <c r="F14" s="54">
        <v>189</v>
      </c>
      <c r="G14" s="18">
        <v>180</v>
      </c>
      <c r="H14" s="15"/>
      <c r="I14" s="16"/>
      <c r="J14" s="19">
        <f t="shared" si="0"/>
        <v>181.66666666666666</v>
      </c>
      <c r="K14" s="20">
        <f t="shared" si="1"/>
        <v>6.6583281184793925</v>
      </c>
      <c r="L14" s="21">
        <f t="shared" si="2"/>
        <v>3.6651347441170969E-2</v>
      </c>
      <c r="M14" s="55">
        <v>14</v>
      </c>
      <c r="N14" s="22">
        <f t="shared" si="3"/>
        <v>181.67</v>
      </c>
      <c r="O14" s="22">
        <f t="shared" si="4"/>
        <v>2543.38</v>
      </c>
      <c r="P14" s="22">
        <f t="shared" si="5"/>
        <v>2464</v>
      </c>
      <c r="Q14" s="51" t="s">
        <v>25</v>
      </c>
      <c r="R14" s="56"/>
    </row>
    <row r="15" spans="1:18" ht="26.1" customHeight="1" x14ac:dyDescent="0.25">
      <c r="A15" s="17">
        <v>4</v>
      </c>
      <c r="B15" s="54" t="s">
        <v>31</v>
      </c>
      <c r="C15" s="42" t="s">
        <v>38</v>
      </c>
      <c r="D15" s="54" t="s">
        <v>34</v>
      </c>
      <c r="E15" s="18">
        <v>137</v>
      </c>
      <c r="F15" s="54">
        <v>140</v>
      </c>
      <c r="G15" s="18">
        <v>143</v>
      </c>
      <c r="H15" s="15"/>
      <c r="I15" s="16"/>
      <c r="J15" s="19">
        <f t="shared" si="0"/>
        <v>140</v>
      </c>
      <c r="K15" s="20">
        <f t="shared" si="1"/>
        <v>3</v>
      </c>
      <c r="L15" s="21">
        <f t="shared" si="2"/>
        <v>2.1428571428571429E-2</v>
      </c>
      <c r="M15" s="55">
        <v>12</v>
      </c>
      <c r="N15" s="22">
        <f t="shared" si="3"/>
        <v>140</v>
      </c>
      <c r="O15" s="22">
        <f t="shared" si="4"/>
        <v>1680</v>
      </c>
      <c r="P15" s="22">
        <f t="shared" si="5"/>
        <v>1644</v>
      </c>
      <c r="Q15" s="51" t="s">
        <v>25</v>
      </c>
      <c r="R15" s="56"/>
    </row>
    <row r="16" spans="1:18" ht="26.1" customHeight="1" x14ac:dyDescent="0.25">
      <c r="A16" s="17">
        <v>5</v>
      </c>
      <c r="B16" s="54" t="s">
        <v>31</v>
      </c>
      <c r="C16" s="42" t="s">
        <v>39</v>
      </c>
      <c r="D16" s="54" t="s">
        <v>34</v>
      </c>
      <c r="E16" s="18">
        <v>350</v>
      </c>
      <c r="F16" s="54">
        <v>364</v>
      </c>
      <c r="G16" s="18">
        <v>375</v>
      </c>
      <c r="H16" s="15"/>
      <c r="I16" s="16"/>
      <c r="J16" s="19">
        <f t="shared" si="0"/>
        <v>363</v>
      </c>
      <c r="K16" s="20">
        <f t="shared" si="1"/>
        <v>12.529964086141668</v>
      </c>
      <c r="L16" s="21">
        <f t="shared" si="2"/>
        <v>3.4517807399839305E-2</v>
      </c>
      <c r="M16" s="55">
        <v>5</v>
      </c>
      <c r="N16" s="22">
        <f t="shared" si="3"/>
        <v>363</v>
      </c>
      <c r="O16" s="22">
        <f t="shared" si="4"/>
        <v>1815</v>
      </c>
      <c r="P16" s="22">
        <f t="shared" si="5"/>
        <v>1750</v>
      </c>
      <c r="Q16" s="51" t="s">
        <v>25</v>
      </c>
      <c r="R16" s="56"/>
    </row>
    <row r="17" spans="1:18" ht="26.1" customHeight="1" x14ac:dyDescent="0.25">
      <c r="A17" s="17">
        <v>6</v>
      </c>
      <c r="B17" s="54" t="s">
        <v>31</v>
      </c>
      <c r="C17" s="42" t="s">
        <v>40</v>
      </c>
      <c r="D17" s="54" t="s">
        <v>34</v>
      </c>
      <c r="E17" s="18">
        <v>11672</v>
      </c>
      <c r="F17" s="54">
        <v>12490</v>
      </c>
      <c r="G17" s="18">
        <v>12723</v>
      </c>
      <c r="H17" s="15"/>
      <c r="I17" s="16"/>
      <c r="J17" s="19">
        <f t="shared" si="0"/>
        <v>12295</v>
      </c>
      <c r="K17" s="20">
        <f t="shared" si="1"/>
        <v>551.96829619100413</v>
      </c>
      <c r="L17" s="21">
        <f t="shared" si="2"/>
        <v>4.4893720715006434E-2</v>
      </c>
      <c r="M17" s="55">
        <v>1</v>
      </c>
      <c r="N17" s="22">
        <f t="shared" si="3"/>
        <v>12295</v>
      </c>
      <c r="O17" s="22">
        <f t="shared" si="4"/>
        <v>12295</v>
      </c>
      <c r="P17" s="22">
        <f t="shared" si="5"/>
        <v>11672</v>
      </c>
      <c r="Q17" s="51" t="s">
        <v>25</v>
      </c>
      <c r="R17" s="56"/>
    </row>
    <row r="18" spans="1:18" ht="26.1" customHeight="1" x14ac:dyDescent="0.25">
      <c r="A18" s="17">
        <v>7</v>
      </c>
      <c r="B18" s="54" t="s">
        <v>31</v>
      </c>
      <c r="C18" s="42" t="s">
        <v>41</v>
      </c>
      <c r="D18" s="54" t="s">
        <v>34</v>
      </c>
      <c r="E18" s="18">
        <v>12182</v>
      </c>
      <c r="F18" s="54">
        <v>13279</v>
      </c>
      <c r="G18" s="18">
        <v>12792</v>
      </c>
      <c r="H18" s="15"/>
      <c r="I18" s="16"/>
      <c r="J18" s="19">
        <f t="shared" si="0"/>
        <v>12751</v>
      </c>
      <c r="K18" s="20">
        <f t="shared" si="1"/>
        <v>549.64806922247988</v>
      </c>
      <c r="L18" s="21">
        <f t="shared" si="2"/>
        <v>4.3106271603990262E-2</v>
      </c>
      <c r="M18" s="55">
        <v>1</v>
      </c>
      <c r="N18" s="22">
        <f t="shared" si="3"/>
        <v>12751</v>
      </c>
      <c r="O18" s="22">
        <f t="shared" si="4"/>
        <v>12751</v>
      </c>
      <c r="P18" s="22">
        <f t="shared" si="5"/>
        <v>12182</v>
      </c>
      <c r="Q18" s="51" t="s">
        <v>25</v>
      </c>
      <c r="R18" s="56"/>
    </row>
    <row r="19" spans="1:18" ht="26.1" customHeight="1" x14ac:dyDescent="0.25">
      <c r="A19" s="17">
        <v>8</v>
      </c>
      <c r="B19" s="54" t="s">
        <v>31</v>
      </c>
      <c r="C19" s="42" t="s">
        <v>42</v>
      </c>
      <c r="D19" s="54" t="s">
        <v>34</v>
      </c>
      <c r="E19" s="18">
        <v>2027</v>
      </c>
      <c r="F19" s="54">
        <v>2129</v>
      </c>
      <c r="G19" s="18">
        <v>2109</v>
      </c>
      <c r="H19" s="15"/>
      <c r="I19" s="16"/>
      <c r="J19" s="19">
        <f t="shared" si="0"/>
        <v>2088.3333333333335</v>
      </c>
      <c r="K19" s="20">
        <f t="shared" si="1"/>
        <v>54.04936015655813</v>
      </c>
      <c r="L19" s="21">
        <f t="shared" si="2"/>
        <v>2.5881577090131586E-2</v>
      </c>
      <c r="M19" s="55">
        <v>3</v>
      </c>
      <c r="N19" s="22">
        <f t="shared" si="3"/>
        <v>2088.33</v>
      </c>
      <c r="O19" s="22">
        <f t="shared" si="4"/>
        <v>6264.99</v>
      </c>
      <c r="P19" s="22">
        <f t="shared" si="5"/>
        <v>6081</v>
      </c>
      <c r="Q19" s="51" t="s">
        <v>25</v>
      </c>
      <c r="R19" s="56"/>
    </row>
    <row r="20" spans="1:18" ht="26.1" customHeight="1" x14ac:dyDescent="0.25">
      <c r="A20" s="17">
        <v>9</v>
      </c>
      <c r="B20" s="54" t="s">
        <v>31</v>
      </c>
      <c r="C20" s="42" t="s">
        <v>43</v>
      </c>
      <c r="D20" s="54" t="s">
        <v>34</v>
      </c>
      <c r="E20" s="18">
        <v>2699</v>
      </c>
      <c r="F20" s="54">
        <v>2807</v>
      </c>
      <c r="G20" s="18">
        <v>2888</v>
      </c>
      <c r="H20" s="15"/>
      <c r="I20" s="16"/>
      <c r="J20" s="19">
        <f t="shared" si="0"/>
        <v>2798</v>
      </c>
      <c r="K20" s="20">
        <f t="shared" si="1"/>
        <v>94.820883775674645</v>
      </c>
      <c r="L20" s="21">
        <f t="shared" si="2"/>
        <v>3.3888807639626393E-2</v>
      </c>
      <c r="M20" s="55">
        <v>3</v>
      </c>
      <c r="N20" s="22">
        <f t="shared" si="3"/>
        <v>2798</v>
      </c>
      <c r="O20" s="22">
        <f t="shared" si="4"/>
        <v>8394</v>
      </c>
      <c r="P20" s="22">
        <f t="shared" si="5"/>
        <v>8097</v>
      </c>
      <c r="Q20" s="51" t="s">
        <v>25</v>
      </c>
      <c r="R20" s="56"/>
    </row>
    <row r="21" spans="1:18" ht="26.1" customHeight="1" x14ac:dyDescent="0.25">
      <c r="A21" s="17">
        <v>10</v>
      </c>
      <c r="B21" s="54" t="s">
        <v>31</v>
      </c>
      <c r="C21" s="42" t="s">
        <v>44</v>
      </c>
      <c r="D21" s="54" t="s">
        <v>34</v>
      </c>
      <c r="E21" s="18">
        <v>4056</v>
      </c>
      <c r="F21" s="54">
        <v>4340</v>
      </c>
      <c r="G21" s="18">
        <v>4219</v>
      </c>
      <c r="H21" s="15"/>
      <c r="I21" s="16"/>
      <c r="J21" s="19">
        <f t="shared" si="0"/>
        <v>4205</v>
      </c>
      <c r="K21" s="20">
        <f t="shared" si="1"/>
        <v>142.51666569212176</v>
      </c>
      <c r="L21" s="21">
        <f t="shared" si="2"/>
        <v>3.3892191603358324E-2</v>
      </c>
      <c r="M21" s="55">
        <v>2</v>
      </c>
      <c r="N21" s="22">
        <f t="shared" si="3"/>
        <v>4205</v>
      </c>
      <c r="O21" s="22">
        <f t="shared" si="4"/>
        <v>8410</v>
      </c>
      <c r="P21" s="22">
        <f t="shared" si="5"/>
        <v>8112</v>
      </c>
      <c r="Q21" s="51" t="s">
        <v>25</v>
      </c>
      <c r="R21" s="56"/>
    </row>
    <row r="22" spans="1:18" ht="26.1" customHeight="1" x14ac:dyDescent="0.25">
      <c r="A22" s="17">
        <v>11</v>
      </c>
      <c r="B22" s="54" t="s">
        <v>31</v>
      </c>
      <c r="C22" s="42" t="s">
        <v>45</v>
      </c>
      <c r="D22" s="54" t="s">
        <v>34</v>
      </c>
      <c r="E22" s="18">
        <v>378</v>
      </c>
      <c r="F22" s="54">
        <v>394</v>
      </c>
      <c r="G22" s="18">
        <v>382</v>
      </c>
      <c r="H22" s="15"/>
      <c r="I22" s="16"/>
      <c r="J22" s="19">
        <f t="shared" si="0"/>
        <v>384.66666666666669</v>
      </c>
      <c r="K22" s="20">
        <f t="shared" si="1"/>
        <v>8.3266639978645305</v>
      </c>
      <c r="L22" s="21">
        <f t="shared" si="2"/>
        <v>2.1646440202420788E-2</v>
      </c>
      <c r="M22" s="55">
        <v>3</v>
      </c>
      <c r="N22" s="22">
        <f t="shared" si="3"/>
        <v>384.67</v>
      </c>
      <c r="O22" s="22">
        <f t="shared" si="4"/>
        <v>1154.01</v>
      </c>
      <c r="P22" s="22">
        <f t="shared" si="5"/>
        <v>1134</v>
      </c>
      <c r="Q22" s="51" t="s">
        <v>25</v>
      </c>
      <c r="R22" s="56"/>
    </row>
    <row r="23" spans="1:18" ht="26.1" customHeight="1" x14ac:dyDescent="0.25">
      <c r="A23" s="17">
        <v>12</v>
      </c>
      <c r="B23" s="54" t="s">
        <v>31</v>
      </c>
      <c r="C23" s="42" t="s">
        <v>46</v>
      </c>
      <c r="D23" s="54" t="s">
        <v>34</v>
      </c>
      <c r="E23" s="18">
        <v>618</v>
      </c>
      <c r="F23" s="54">
        <v>625</v>
      </c>
      <c r="G23" s="18">
        <v>668</v>
      </c>
      <c r="H23" s="15"/>
      <c r="I23" s="16"/>
      <c r="J23" s="19">
        <f t="shared" si="0"/>
        <v>637</v>
      </c>
      <c r="K23" s="20">
        <f t="shared" si="1"/>
        <v>27.073972741361768</v>
      </c>
      <c r="L23" s="21">
        <f t="shared" si="2"/>
        <v>4.2502311995858348E-2</v>
      </c>
      <c r="M23" s="55">
        <v>2</v>
      </c>
      <c r="N23" s="22">
        <f t="shared" si="3"/>
        <v>637</v>
      </c>
      <c r="O23" s="22">
        <f t="shared" si="4"/>
        <v>1274</v>
      </c>
      <c r="P23" s="22">
        <f t="shared" si="5"/>
        <v>1236</v>
      </c>
      <c r="Q23" s="51" t="s">
        <v>25</v>
      </c>
      <c r="R23" s="56"/>
    </row>
    <row r="24" spans="1:18" ht="26.1" customHeight="1" x14ac:dyDescent="0.25">
      <c r="A24" s="17">
        <v>13</v>
      </c>
      <c r="B24" s="54" t="s">
        <v>31</v>
      </c>
      <c r="C24" s="42" t="s">
        <v>47</v>
      </c>
      <c r="D24" s="54" t="s">
        <v>34</v>
      </c>
      <c r="E24" s="18">
        <v>186</v>
      </c>
      <c r="F24" s="54">
        <v>201</v>
      </c>
      <c r="G24" s="18">
        <v>200</v>
      </c>
      <c r="H24" s="15"/>
      <c r="I24" s="16"/>
      <c r="J24" s="19">
        <f t="shared" si="0"/>
        <v>195.66666666666666</v>
      </c>
      <c r="K24" s="20">
        <f t="shared" si="1"/>
        <v>8.3864970836060824</v>
      </c>
      <c r="L24" s="21">
        <f t="shared" si="2"/>
        <v>4.2861143527799399E-2</v>
      </c>
      <c r="M24" s="55">
        <v>92</v>
      </c>
      <c r="N24" s="22">
        <f t="shared" si="3"/>
        <v>195.67</v>
      </c>
      <c r="O24" s="22">
        <f t="shared" si="4"/>
        <v>18001.64</v>
      </c>
      <c r="P24" s="22">
        <f t="shared" si="5"/>
        <v>17112</v>
      </c>
      <c r="Q24" s="51" t="s">
        <v>25</v>
      </c>
      <c r="R24" s="56"/>
    </row>
    <row r="25" spans="1:18" ht="26.1" customHeight="1" x14ac:dyDescent="0.25">
      <c r="A25" s="17">
        <v>14</v>
      </c>
      <c r="B25" s="54" t="s">
        <v>31</v>
      </c>
      <c r="C25" s="42" t="s">
        <v>48</v>
      </c>
      <c r="D25" s="54" t="s">
        <v>34</v>
      </c>
      <c r="E25" s="18">
        <v>291</v>
      </c>
      <c r="F25" s="54">
        <v>312</v>
      </c>
      <c r="G25" s="18">
        <v>321</v>
      </c>
      <c r="H25" s="15"/>
      <c r="I25" s="16"/>
      <c r="J25" s="19">
        <f t="shared" si="0"/>
        <v>308</v>
      </c>
      <c r="K25" s="20">
        <f t="shared" si="1"/>
        <v>15.394804318340652</v>
      </c>
      <c r="L25" s="21">
        <f t="shared" si="2"/>
        <v>4.9983130903703418E-2</v>
      </c>
      <c r="M25" s="55">
        <v>2</v>
      </c>
      <c r="N25" s="22">
        <f t="shared" si="3"/>
        <v>308</v>
      </c>
      <c r="O25" s="22">
        <f t="shared" si="4"/>
        <v>616</v>
      </c>
      <c r="P25" s="22">
        <f t="shared" si="5"/>
        <v>582</v>
      </c>
      <c r="Q25" s="51" t="s">
        <v>25</v>
      </c>
      <c r="R25" s="56"/>
    </row>
    <row r="26" spans="1:18" ht="26.1" customHeight="1" x14ac:dyDescent="0.25">
      <c r="A26" s="17">
        <v>15</v>
      </c>
      <c r="B26" s="54" t="s">
        <v>31</v>
      </c>
      <c r="C26" s="42" t="s">
        <v>49</v>
      </c>
      <c r="D26" s="54" t="s">
        <v>34</v>
      </c>
      <c r="E26" s="18">
        <v>3502</v>
      </c>
      <c r="F26" s="54">
        <v>3853</v>
      </c>
      <c r="G26" s="18">
        <v>3713</v>
      </c>
      <c r="H26" s="15"/>
      <c r="I26" s="16"/>
      <c r="J26" s="19">
        <f t="shared" si="0"/>
        <v>3689.3333333333335</v>
      </c>
      <c r="K26" s="20">
        <f t="shared" si="1"/>
        <v>176.69276536783653</v>
      </c>
      <c r="L26" s="21">
        <f t="shared" si="2"/>
        <v>4.7892870988752216E-2</v>
      </c>
      <c r="M26" s="55">
        <v>1</v>
      </c>
      <c r="N26" s="22">
        <f t="shared" si="3"/>
        <v>3689.33</v>
      </c>
      <c r="O26" s="22">
        <f t="shared" si="4"/>
        <v>3689.33</v>
      </c>
      <c r="P26" s="22">
        <f t="shared" si="5"/>
        <v>3502</v>
      </c>
      <c r="Q26" s="51" t="s">
        <v>25</v>
      </c>
      <c r="R26" s="56"/>
    </row>
    <row r="27" spans="1:18" ht="26.1" customHeight="1" x14ac:dyDescent="0.25">
      <c r="A27" s="17">
        <v>16</v>
      </c>
      <c r="B27" s="54" t="s">
        <v>31</v>
      </c>
      <c r="C27" s="42" t="s">
        <v>50</v>
      </c>
      <c r="D27" s="54" t="s">
        <v>34</v>
      </c>
      <c r="E27" s="18">
        <v>3502</v>
      </c>
      <c r="F27" s="54">
        <v>3713</v>
      </c>
      <c r="G27" s="18">
        <v>3748</v>
      </c>
      <c r="H27" s="15"/>
      <c r="I27" s="16"/>
      <c r="J27" s="19">
        <f t="shared" si="0"/>
        <v>3654.3333333333335</v>
      </c>
      <c r="K27" s="20">
        <f t="shared" si="1"/>
        <v>133.08017633491974</v>
      </c>
      <c r="L27" s="21">
        <f t="shared" si="2"/>
        <v>3.6417087385274029E-2</v>
      </c>
      <c r="M27" s="55">
        <v>1</v>
      </c>
      <c r="N27" s="22">
        <f t="shared" si="3"/>
        <v>3654.33</v>
      </c>
      <c r="O27" s="22">
        <f t="shared" si="4"/>
        <v>3654.33</v>
      </c>
      <c r="P27" s="22">
        <f t="shared" si="5"/>
        <v>3502</v>
      </c>
      <c r="Q27" s="51" t="s">
        <v>25</v>
      </c>
      <c r="R27" s="56"/>
    </row>
    <row r="28" spans="1:18" ht="26.1" customHeight="1" x14ac:dyDescent="0.25">
      <c r="A28" s="17">
        <v>17</v>
      </c>
      <c r="B28" s="54" t="s">
        <v>31</v>
      </c>
      <c r="C28" s="58" t="s">
        <v>51</v>
      </c>
      <c r="D28" s="54" t="s">
        <v>34</v>
      </c>
      <c r="E28" s="18">
        <v>15820</v>
      </c>
      <c r="F28" s="54">
        <v>16928</v>
      </c>
      <c r="G28" s="18">
        <v>16611</v>
      </c>
      <c r="H28" s="15"/>
      <c r="I28" s="16"/>
      <c r="J28" s="19">
        <f t="shared" si="0"/>
        <v>16453</v>
      </c>
      <c r="K28" s="20">
        <f t="shared" si="1"/>
        <v>570.64787741653788</v>
      </c>
      <c r="L28" s="21">
        <f t="shared" si="2"/>
        <v>3.4683515311282921E-2</v>
      </c>
      <c r="M28" s="55">
        <v>1</v>
      </c>
      <c r="N28" s="22">
        <f t="shared" si="3"/>
        <v>16453</v>
      </c>
      <c r="O28" s="22">
        <f t="shared" si="4"/>
        <v>16453</v>
      </c>
      <c r="P28" s="22">
        <f t="shared" si="5"/>
        <v>15820</v>
      </c>
      <c r="Q28" s="51" t="s">
        <v>25</v>
      </c>
      <c r="R28" s="56"/>
    </row>
    <row r="29" spans="1:18" ht="26.1" customHeight="1" x14ac:dyDescent="0.25">
      <c r="A29" s="17">
        <v>18</v>
      </c>
      <c r="B29" s="54" t="s">
        <v>31</v>
      </c>
      <c r="C29" s="58" t="s">
        <v>52</v>
      </c>
      <c r="D29" s="54" t="s">
        <v>34</v>
      </c>
      <c r="E29" s="18">
        <v>15428</v>
      </c>
      <c r="F29" s="54">
        <v>16200</v>
      </c>
      <c r="G29" s="18">
        <v>16200</v>
      </c>
      <c r="H29" s="15"/>
      <c r="I29" s="16"/>
      <c r="J29" s="19">
        <f t="shared" si="0"/>
        <v>15942.666666666666</v>
      </c>
      <c r="K29" s="20">
        <f t="shared" si="1"/>
        <v>445.71440781439105</v>
      </c>
      <c r="L29" s="21">
        <f t="shared" si="2"/>
        <v>2.79573309242112E-2</v>
      </c>
      <c r="M29" s="55">
        <v>1</v>
      </c>
      <c r="N29" s="22">
        <f t="shared" si="3"/>
        <v>15942.67</v>
      </c>
      <c r="O29" s="22">
        <f t="shared" si="4"/>
        <v>15942.67</v>
      </c>
      <c r="P29" s="22">
        <f t="shared" si="5"/>
        <v>15428</v>
      </c>
      <c r="Q29" s="51" t="s">
        <v>25</v>
      </c>
      <c r="R29" s="56"/>
    </row>
    <row r="30" spans="1:18" ht="26.1" customHeight="1" x14ac:dyDescent="0.25">
      <c r="A30" s="17">
        <v>19</v>
      </c>
      <c r="B30" s="54" t="s">
        <v>31</v>
      </c>
      <c r="C30" s="58" t="s">
        <v>53</v>
      </c>
      <c r="D30" s="54" t="s">
        <v>34</v>
      </c>
      <c r="E30" s="18">
        <v>157</v>
      </c>
      <c r="F30" s="54">
        <v>165</v>
      </c>
      <c r="G30" s="18">
        <v>167</v>
      </c>
      <c r="H30" s="15"/>
      <c r="I30" s="16"/>
      <c r="J30" s="19">
        <f t="shared" si="0"/>
        <v>163</v>
      </c>
      <c r="K30" s="20">
        <f t="shared" si="1"/>
        <v>5.2915026221291814</v>
      </c>
      <c r="L30" s="21">
        <f t="shared" si="2"/>
        <v>3.2463206270731175E-2</v>
      </c>
      <c r="M30" s="55">
        <v>10</v>
      </c>
      <c r="N30" s="22">
        <f t="shared" si="3"/>
        <v>163</v>
      </c>
      <c r="O30" s="22">
        <f t="shared" si="4"/>
        <v>1630</v>
      </c>
      <c r="P30" s="22">
        <f t="shared" si="5"/>
        <v>1570</v>
      </c>
      <c r="Q30" s="51" t="s">
        <v>25</v>
      </c>
      <c r="R30" s="56"/>
    </row>
    <row r="31" spans="1:18" ht="26.1" customHeight="1" x14ac:dyDescent="0.25">
      <c r="A31" s="17">
        <v>20</v>
      </c>
      <c r="B31" s="54" t="s">
        <v>31</v>
      </c>
      <c r="C31" s="58" t="s">
        <v>54</v>
      </c>
      <c r="D31" s="54" t="s">
        <v>34</v>
      </c>
      <c r="E31" s="18">
        <v>444</v>
      </c>
      <c r="F31" s="54">
        <v>471</v>
      </c>
      <c r="G31" s="18">
        <v>489</v>
      </c>
      <c r="H31" s="15"/>
      <c r="I31" s="16"/>
      <c r="J31" s="19">
        <f t="shared" si="0"/>
        <v>468</v>
      </c>
      <c r="K31" s="20">
        <f t="shared" si="1"/>
        <v>22.649503305812249</v>
      </c>
      <c r="L31" s="21">
        <f t="shared" si="2"/>
        <v>4.8396374585068909E-2</v>
      </c>
      <c r="M31" s="55">
        <v>22</v>
      </c>
      <c r="N31" s="22">
        <f t="shared" si="3"/>
        <v>468</v>
      </c>
      <c r="O31" s="22">
        <f t="shared" si="4"/>
        <v>10296</v>
      </c>
      <c r="P31" s="22">
        <f t="shared" si="5"/>
        <v>9768</v>
      </c>
      <c r="Q31" s="51" t="s">
        <v>25</v>
      </c>
      <c r="R31" s="56"/>
    </row>
    <row r="32" spans="1:18" ht="26.1" customHeight="1" x14ac:dyDescent="0.25">
      <c r="A32" s="17">
        <v>21</v>
      </c>
      <c r="B32" s="54" t="s">
        <v>31</v>
      </c>
      <c r="C32" s="58" t="s">
        <v>55</v>
      </c>
      <c r="D32" s="54" t="s">
        <v>34</v>
      </c>
      <c r="E32" s="18">
        <v>621</v>
      </c>
      <c r="F32" s="54">
        <v>684</v>
      </c>
      <c r="G32" s="18">
        <v>640</v>
      </c>
      <c r="H32" s="15"/>
      <c r="I32" s="16"/>
      <c r="J32" s="19">
        <f t="shared" si="0"/>
        <v>648.33333333333337</v>
      </c>
      <c r="K32" s="20">
        <f t="shared" si="1"/>
        <v>32.316146634976967</v>
      </c>
      <c r="L32" s="21">
        <f t="shared" si="2"/>
        <v>4.9844956249321795E-2</v>
      </c>
      <c r="M32" s="55">
        <v>12</v>
      </c>
      <c r="N32" s="22">
        <f t="shared" si="3"/>
        <v>648.33000000000004</v>
      </c>
      <c r="O32" s="22">
        <f t="shared" si="4"/>
        <v>7779.96</v>
      </c>
      <c r="P32" s="22">
        <f t="shared" si="5"/>
        <v>7452</v>
      </c>
      <c r="Q32" s="51" t="s">
        <v>25</v>
      </c>
      <c r="R32" s="56"/>
    </row>
    <row r="33" spans="1:18" ht="26.1" customHeight="1" x14ac:dyDescent="0.25">
      <c r="A33" s="17">
        <v>22</v>
      </c>
      <c r="B33" s="54" t="s">
        <v>31</v>
      </c>
      <c r="C33" s="58" t="s">
        <v>56</v>
      </c>
      <c r="D33" s="54" t="s">
        <v>34</v>
      </c>
      <c r="E33" s="18">
        <v>621</v>
      </c>
      <c r="F33" s="54">
        <v>640</v>
      </c>
      <c r="G33" s="18">
        <v>640</v>
      </c>
      <c r="H33" s="15"/>
      <c r="I33" s="16"/>
      <c r="J33" s="19">
        <f t="shared" si="0"/>
        <v>633.66666666666663</v>
      </c>
      <c r="K33" s="20">
        <f t="shared" si="1"/>
        <v>10.96965511460289</v>
      </c>
      <c r="L33" s="21">
        <f t="shared" si="2"/>
        <v>1.7311396814207614E-2</v>
      </c>
      <c r="M33" s="55">
        <v>10</v>
      </c>
      <c r="N33" s="22">
        <f t="shared" si="3"/>
        <v>633.66999999999996</v>
      </c>
      <c r="O33" s="22">
        <f t="shared" si="4"/>
        <v>6336.7</v>
      </c>
      <c r="P33" s="22">
        <f t="shared" si="5"/>
        <v>6210</v>
      </c>
      <c r="Q33" s="51" t="s">
        <v>25</v>
      </c>
      <c r="R33" s="56"/>
    </row>
    <row r="34" spans="1:18" ht="26.1" customHeight="1" x14ac:dyDescent="0.25">
      <c r="A34" s="17">
        <v>23</v>
      </c>
      <c r="B34" s="54" t="s">
        <v>31</v>
      </c>
      <c r="C34" s="58" t="s">
        <v>57</v>
      </c>
      <c r="D34" s="54" t="s">
        <v>34</v>
      </c>
      <c r="E34" s="18">
        <v>621</v>
      </c>
      <c r="F34" s="54">
        <v>640</v>
      </c>
      <c r="G34" s="18">
        <v>677</v>
      </c>
      <c r="H34" s="15"/>
      <c r="I34" s="16"/>
      <c r="J34" s="19">
        <f t="shared" si="0"/>
        <v>646</v>
      </c>
      <c r="K34" s="20">
        <f t="shared" si="1"/>
        <v>28.478061731796284</v>
      </c>
      <c r="L34" s="21">
        <f t="shared" si="2"/>
        <v>4.4083686891325517E-2</v>
      </c>
      <c r="M34" s="55">
        <v>10</v>
      </c>
      <c r="N34" s="22">
        <f t="shared" si="3"/>
        <v>646</v>
      </c>
      <c r="O34" s="22">
        <f t="shared" si="4"/>
        <v>6460</v>
      </c>
      <c r="P34" s="22">
        <f t="shared" si="5"/>
        <v>6210</v>
      </c>
      <c r="Q34" s="51" t="s">
        <v>25</v>
      </c>
      <c r="R34" s="56"/>
    </row>
    <row r="35" spans="1:18" ht="26.1" customHeight="1" x14ac:dyDescent="0.25">
      <c r="A35" s="17">
        <v>24</v>
      </c>
      <c r="B35" s="54" t="s">
        <v>31</v>
      </c>
      <c r="C35" s="58" t="s">
        <v>58</v>
      </c>
      <c r="D35" s="54" t="s">
        <v>34</v>
      </c>
      <c r="E35" s="18">
        <v>398</v>
      </c>
      <c r="F35" s="54">
        <v>434</v>
      </c>
      <c r="G35" s="18">
        <v>410</v>
      </c>
      <c r="H35" s="15"/>
      <c r="I35" s="16"/>
      <c r="J35" s="19">
        <f t="shared" si="0"/>
        <v>414</v>
      </c>
      <c r="K35" s="20">
        <f t="shared" si="1"/>
        <v>18.330302779823359</v>
      </c>
      <c r="L35" s="21">
        <f t="shared" si="2"/>
        <v>4.4276093671070917E-2</v>
      </c>
      <c r="M35" s="55">
        <v>30</v>
      </c>
      <c r="N35" s="22">
        <f t="shared" si="3"/>
        <v>414</v>
      </c>
      <c r="O35" s="22">
        <f t="shared" si="4"/>
        <v>12420</v>
      </c>
      <c r="P35" s="22">
        <f t="shared" si="5"/>
        <v>11940</v>
      </c>
      <c r="Q35" s="51" t="s">
        <v>25</v>
      </c>
      <c r="R35" s="56"/>
    </row>
    <row r="36" spans="1:18" ht="26.1" customHeight="1" x14ac:dyDescent="0.25">
      <c r="A36" s="17">
        <v>25</v>
      </c>
      <c r="B36" s="54" t="s">
        <v>31</v>
      </c>
      <c r="C36" s="58" t="s">
        <v>59</v>
      </c>
      <c r="D36" s="54" t="s">
        <v>34</v>
      </c>
      <c r="E36" s="18">
        <v>398</v>
      </c>
      <c r="F36" s="54">
        <v>410</v>
      </c>
      <c r="G36" s="18">
        <v>430</v>
      </c>
      <c r="H36" s="15"/>
      <c r="I36" s="16"/>
      <c r="J36" s="19">
        <f t="shared" si="0"/>
        <v>412.66666666666669</v>
      </c>
      <c r="K36" s="20">
        <f t="shared" si="1"/>
        <v>16.165807537309522</v>
      </c>
      <c r="L36" s="21">
        <f t="shared" si="2"/>
        <v>3.9174008571832446E-2</v>
      </c>
      <c r="M36" s="55">
        <v>30</v>
      </c>
      <c r="N36" s="22">
        <f t="shared" si="3"/>
        <v>412.67</v>
      </c>
      <c r="O36" s="22">
        <f t="shared" si="4"/>
        <v>12380.1</v>
      </c>
      <c r="P36" s="22">
        <f t="shared" si="5"/>
        <v>11940</v>
      </c>
      <c r="Q36" s="51" t="s">
        <v>25</v>
      </c>
      <c r="R36" s="56"/>
    </row>
    <row r="37" spans="1:18" ht="26.1" customHeight="1" x14ac:dyDescent="0.25">
      <c r="A37" s="17">
        <v>26</v>
      </c>
      <c r="B37" s="54" t="s">
        <v>31</v>
      </c>
      <c r="C37" s="58" t="s">
        <v>60</v>
      </c>
      <c r="D37" s="54" t="s">
        <v>34</v>
      </c>
      <c r="E37" s="18">
        <v>398</v>
      </c>
      <c r="F37" s="54">
        <v>430</v>
      </c>
      <c r="G37" s="18">
        <v>418</v>
      </c>
      <c r="H37" s="15"/>
      <c r="I37" s="16"/>
      <c r="J37" s="19">
        <f t="shared" si="0"/>
        <v>415.33333333333331</v>
      </c>
      <c r="K37" s="20">
        <f t="shared" si="1"/>
        <v>16.165807537309522</v>
      </c>
      <c r="L37" s="21">
        <f t="shared" si="2"/>
        <v>3.8922490057727584E-2</v>
      </c>
      <c r="M37" s="55">
        <v>30</v>
      </c>
      <c r="N37" s="22">
        <f t="shared" si="3"/>
        <v>415.33</v>
      </c>
      <c r="O37" s="22">
        <f t="shared" si="4"/>
        <v>12459.9</v>
      </c>
      <c r="P37" s="22">
        <f t="shared" si="5"/>
        <v>11940</v>
      </c>
      <c r="Q37" s="51" t="s">
        <v>25</v>
      </c>
      <c r="R37" s="56"/>
    </row>
    <row r="38" spans="1:18" ht="26.1" customHeight="1" x14ac:dyDescent="0.25">
      <c r="A38" s="17">
        <v>27</v>
      </c>
      <c r="B38" s="54" t="s">
        <v>31</v>
      </c>
      <c r="C38" s="58" t="s">
        <v>61</v>
      </c>
      <c r="D38" s="54" t="s">
        <v>34</v>
      </c>
      <c r="E38" s="18">
        <v>47905</v>
      </c>
      <c r="F38" s="54">
        <v>46574</v>
      </c>
      <c r="G38" s="18">
        <v>47905</v>
      </c>
      <c r="H38" s="15"/>
      <c r="I38" s="16"/>
      <c r="J38" s="19">
        <f t="shared" si="0"/>
        <v>47461.333333333336</v>
      </c>
      <c r="K38" s="20">
        <f t="shared" si="1"/>
        <v>768.45320829139189</v>
      </c>
      <c r="L38" s="21">
        <f t="shared" si="2"/>
        <v>1.6191142437873465E-2</v>
      </c>
      <c r="M38" s="55">
        <v>1</v>
      </c>
      <c r="N38" s="22">
        <f t="shared" si="3"/>
        <v>47461.33</v>
      </c>
      <c r="O38" s="22">
        <f t="shared" si="4"/>
        <v>47461.33</v>
      </c>
      <c r="P38" s="22">
        <f t="shared" si="5"/>
        <v>47905</v>
      </c>
      <c r="Q38" s="51" t="s">
        <v>25</v>
      </c>
      <c r="R38" s="56"/>
    </row>
    <row r="39" spans="1:18" ht="26.1" customHeight="1" x14ac:dyDescent="0.25">
      <c r="A39" s="17">
        <v>27</v>
      </c>
      <c r="B39" s="54" t="s">
        <v>31</v>
      </c>
      <c r="C39" s="58" t="s">
        <v>62</v>
      </c>
      <c r="D39" s="54" t="s">
        <v>34</v>
      </c>
      <c r="E39" s="18">
        <v>16417</v>
      </c>
      <c r="F39" s="54">
        <v>16118</v>
      </c>
      <c r="G39" s="18">
        <v>16118</v>
      </c>
      <c r="H39" s="15"/>
      <c r="I39" s="16"/>
      <c r="J39" s="19">
        <f t="shared" ref="J39" si="6">IF((E39+F39+G39+H39+I39)&gt;0,AVERAGE(E39:I39),0)</f>
        <v>16217.666666666666</v>
      </c>
      <c r="K39" s="20">
        <f t="shared" ref="K39" si="7">STDEV(E39:I39)</f>
        <v>172.6277304876981</v>
      </c>
      <c r="L39" s="21">
        <f t="shared" ref="L39" si="8">K39/J39</f>
        <v>1.0644424628760699E-2</v>
      </c>
      <c r="M39" s="55">
        <v>2</v>
      </c>
      <c r="N39" s="22">
        <f t="shared" si="3"/>
        <v>16217.67</v>
      </c>
      <c r="O39" s="22">
        <f t="shared" si="4"/>
        <v>32435.34</v>
      </c>
      <c r="P39" s="22">
        <f t="shared" si="5"/>
        <v>32834</v>
      </c>
      <c r="Q39" s="51" t="s">
        <v>25</v>
      </c>
      <c r="R39" s="56"/>
    </row>
    <row r="40" spans="1:18" ht="26.1" customHeight="1" x14ac:dyDescent="0.25">
      <c r="A40" s="17"/>
      <c r="B40" s="23"/>
      <c r="C40" s="24" t="s">
        <v>17</v>
      </c>
      <c r="D40" s="25"/>
      <c r="E40" s="10"/>
      <c r="F40" s="25"/>
      <c r="G40" s="25"/>
      <c r="H40" s="25"/>
      <c r="I40" s="25"/>
      <c r="J40" s="25"/>
      <c r="K40" s="25"/>
      <c r="L40" s="25"/>
      <c r="M40" s="25"/>
      <c r="N40" s="22"/>
      <c r="O40" s="22">
        <f>O39+O38+O37+O36+O35+O34+O33+O32+O31+O30+O29+O28+O27+O26+O25+O24+O23+O22+O21+O20+O19+O18+O17+O16+O15+O14+O13+O12</f>
        <v>273152.26</v>
      </c>
      <c r="P40" s="22">
        <f>P39+P38+P37+P36+P35+P34+P33+P32+P31+P30+P29+P28+P27+P26+P25+P24+P23+P22+P21+P20+P19+P18+P17+P16+P15+P14+P13+P12</f>
        <v>266201</v>
      </c>
      <c r="Q40" s="51"/>
      <c r="R40" s="52"/>
    </row>
    <row r="41" spans="1:18" x14ac:dyDescent="0.25">
      <c r="A41" s="1"/>
      <c r="B41" s="1"/>
      <c r="C41" s="1"/>
      <c r="D41" s="1"/>
      <c r="E41" s="31"/>
      <c r="F41" s="32"/>
      <c r="G41" s="31"/>
      <c r="H41" s="1"/>
      <c r="I41" s="1"/>
      <c r="J41" s="1"/>
      <c r="K41" s="1"/>
      <c r="L41" s="1"/>
      <c r="M41" s="1"/>
      <c r="N41" s="1"/>
      <c r="O41" s="1"/>
      <c r="P41" s="1"/>
      <c r="Q41" s="1"/>
      <c r="R41" s="44"/>
    </row>
    <row r="42" spans="1:18" x14ac:dyDescent="0.25">
      <c r="A42" s="27"/>
      <c r="B42" s="45"/>
      <c r="C42" s="46"/>
      <c r="D42" s="47"/>
      <c r="E42" s="30"/>
      <c r="F42" s="47"/>
      <c r="G42" s="47"/>
      <c r="H42" s="47"/>
      <c r="I42" s="47"/>
      <c r="J42" s="47"/>
      <c r="K42" s="47"/>
      <c r="L42" s="47"/>
      <c r="M42" s="47"/>
      <c r="N42" s="48"/>
      <c r="O42" s="48"/>
      <c r="P42" s="48"/>
      <c r="Q42" s="49"/>
      <c r="R42" s="50"/>
    </row>
    <row r="43" spans="1:18" x14ac:dyDescent="0.25">
      <c r="A43" s="59" t="s">
        <v>32</v>
      </c>
      <c r="B43" s="59"/>
      <c r="C43" s="59"/>
      <c r="D43" s="26"/>
      <c r="E43" s="27"/>
      <c r="F43" s="26"/>
      <c r="G43" s="61" t="s">
        <v>33</v>
      </c>
      <c r="H43" s="61"/>
      <c r="I43" s="61"/>
      <c r="J43" s="61"/>
      <c r="K43" s="61"/>
      <c r="L43" s="28"/>
      <c r="M43" s="28"/>
      <c r="N43" s="28"/>
      <c r="O43" s="28"/>
      <c r="P43" s="35"/>
    </row>
    <row r="44" spans="1:18" x14ac:dyDescent="0.25">
      <c r="A44" s="28"/>
      <c r="B44" s="26"/>
      <c r="C44" s="29"/>
      <c r="D44" s="28"/>
      <c r="E44" s="30"/>
      <c r="F44" s="30"/>
      <c r="G44" s="60" t="s">
        <v>18</v>
      </c>
      <c r="H44" s="60"/>
      <c r="I44" s="60"/>
      <c r="J44" s="60"/>
      <c r="K44" s="60"/>
      <c r="L44" s="28"/>
      <c r="M44" s="28"/>
      <c r="N44" s="28"/>
      <c r="O44" s="28"/>
      <c r="P44" s="35"/>
    </row>
  </sheetData>
  <mergeCells count="10">
    <mergeCell ref="A2:O2"/>
    <mergeCell ref="A3:O3"/>
    <mergeCell ref="A4:O4"/>
    <mergeCell ref="A6:O6"/>
    <mergeCell ref="A7:O7"/>
    <mergeCell ref="A43:C43"/>
    <mergeCell ref="G44:K44"/>
    <mergeCell ref="G43:K43"/>
    <mergeCell ref="A8:O8"/>
    <mergeCell ref="A9:M9"/>
  </mergeCells>
  <pageMargins left="0.23622047244094491" right="0.23622047244094491" top="0.74803149606299213" bottom="0.74803149606299213" header="0.31496062992125984" footer="0.31496062992125984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A2" sqref="A2"/>
    </sheetView>
  </sheetViews>
  <sheetFormatPr defaultRowHeight="47.25" customHeight="1" x14ac:dyDescent="0.25"/>
  <cols>
    <col min="1" max="1" width="38" customWidth="1"/>
    <col min="2" max="2" width="52" style="41" customWidth="1"/>
    <col min="3" max="3" width="9.140625" style="41"/>
  </cols>
  <sheetData>
    <row r="1" spans="1:2" ht="174.75" customHeight="1" x14ac:dyDescent="0.25">
      <c r="A1" t="s">
        <v>29</v>
      </c>
      <c r="B1" s="41" t="s">
        <v>27</v>
      </c>
    </row>
    <row r="2" spans="1:2" ht="356.25" customHeight="1" x14ac:dyDescent="0.25">
      <c r="A2" t="s">
        <v>26</v>
      </c>
      <c r="B2" s="41" t="s">
        <v>28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характеристики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Марат Ряшитович Тимкаев</cp:lastModifiedBy>
  <cp:lastPrinted>2025-05-21T13:28:04Z</cp:lastPrinted>
  <dcterms:created xsi:type="dcterms:W3CDTF">2019-02-19T14:21:41Z</dcterms:created>
  <dcterms:modified xsi:type="dcterms:W3CDTF">2026-07-01T07:46:32Z</dcterms:modified>
</cp:coreProperties>
</file>