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cbserver\договор$\МАРАТ\ЗАКУПКИ САДЫ  на  2026 год\59\ИЮЛЬ\Экраны\"/>
    </mc:Choice>
  </mc:AlternateContent>
  <bookViews>
    <workbookView xWindow="0" yWindow="0" windowWidth="19200" windowHeight="1159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P13" i="1" l="1"/>
  <c r="K13" i="1"/>
  <c r="J13" i="1"/>
  <c r="N13" i="1" s="1"/>
  <c r="O13" i="1" s="1"/>
  <c r="J14" i="1"/>
  <c r="N14" i="1" s="1"/>
  <c r="O14" i="1" s="1"/>
  <c r="K14" i="1"/>
  <c r="L14" i="1"/>
  <c r="P14" i="1"/>
  <c r="P15" i="1" s="1"/>
  <c r="L13" i="1" l="1"/>
  <c r="P12" i="1"/>
  <c r="K12" i="1"/>
  <c r="J12" i="1"/>
  <c r="N12" i="1" s="1"/>
  <c r="O12" i="1" s="1"/>
  <c r="L12" i="1" l="1"/>
  <c r="O15" i="1"/>
</calcChain>
</file>

<file path=xl/sharedStrings.xml><?xml version="1.0" encoding="utf-8"?>
<sst xmlns="http://schemas.openxmlformats.org/spreadsheetml/2006/main" count="45" uniqueCount="37">
  <si>
    <t>(указывается предмет контракта )</t>
  </si>
  <si>
    <t>(указывается полное наименование учреждения)</t>
  </si>
  <si>
    <r>
      <t xml:space="preserve">Используемый метод определения начальной максимальной цены: </t>
    </r>
    <r>
      <rPr>
        <b/>
        <sz val="11"/>
        <color indexed="8"/>
        <rFont val="Times New Roman"/>
        <family val="1"/>
        <charset val="204"/>
      </rPr>
      <t xml:space="preserve">сопоставимых рыночных цен (анализа рынка)
</t>
    </r>
  </si>
  <si>
    <t>Обоснование и расчет начальной максимальной цены</t>
  </si>
  <si>
    <t>№ п/п</t>
  </si>
  <si>
    <t>Наименование товара</t>
  </si>
  <si>
    <t>Единица измерения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</si>
  <si>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</si>
  <si>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</si>
  <si>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</si>
  <si>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</si>
  <si>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</si>
  <si>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</si>
  <si>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</si>
  <si>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</si>
  <si>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Количество к закупке</t>
  </si>
  <si>
    <t>Общая стоимость товаров, работ, услуг (руб)</t>
  </si>
  <si>
    <t xml:space="preserve">Итого по ОУ </t>
  </si>
  <si>
    <t>(расшифровка подписи)</t>
  </si>
  <si>
    <t>16=11*14</t>
  </si>
  <si>
    <t xml:space="preserve">Расчет начальной (максимальной) цены контракта </t>
  </si>
  <si>
    <t>100-р</t>
  </si>
  <si>
    <t>Адрес  ОУ(**)</t>
  </si>
  <si>
    <t>ОКПД 2/ККН/КТРУ/</t>
  </si>
  <si>
    <t>Расчет по пин цене</t>
  </si>
  <si>
    <t>нет</t>
  </si>
  <si>
    <t xml:space="preserve">Государственное бюджетное дошкольное образовательное учреждение детский сад № 59 общеразвивающего вида с приоритетным осуществлением деятельности по  физическому развитию детей </t>
  </si>
  <si>
    <t>СпБ , Демьяна Бедного д.30, к. 7, лит А</t>
  </si>
  <si>
    <t>Руководитель  учреждения</t>
  </si>
  <si>
    <t>Борисова О.А.</t>
  </si>
  <si>
    <t>шт</t>
  </si>
  <si>
    <t>Средняя цена с учетом индекса потребительских цен на 2025год (руб/мес)</t>
  </si>
  <si>
    <t>Защитный экран радиатора металлический навесной 200*650*1500м</t>
  </si>
  <si>
    <t>Защитный экран радиатора металлический навесной 200*650*1700м</t>
  </si>
  <si>
    <t>Защитный экран радиатора металлический навесной 200*650*1800м</t>
  </si>
  <si>
    <t>25.72.14.190</t>
  </si>
  <si>
    <t>поставка защитных экранов радиатора металлических навесых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</si>
</sst>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8"/>
      <color rgb="FF000000"/>
      <name val="Arial"/>
      <family val="2"/>
      <charset val="204"/>
    </font>
    <font>
      <sz val="8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333333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/>
  </cellStyleXfs>
  <cellXfs count="67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right"/>
    </xf>
    <xf numFmtId="0" fontId="0" fillId="0" borderId="0" xfId="0" applyFill="1"/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5" xfId="0" applyFont="1" applyFill="1" applyBorder="1" applyAlignment="1"/>
    <xf numFmtId="0" fontId="2" fillId="0" borderId="6" xfId="0" applyFont="1" applyFill="1" applyBorder="1" applyAlignment="1"/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 shrinkToFit="1"/>
    </xf>
    <xf numFmtId="0" fontId="2" fillId="0" borderId="7" xfId="0" applyFont="1" applyFill="1" applyBorder="1" applyAlignment="1">
      <alignment horizontal="center" vertical="center" wrapText="1" shrinkToFit="1"/>
    </xf>
    <xf numFmtId="0" fontId="2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 applyProtection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9" fontId="3" fillId="0" borderId="5" xfId="1" applyFont="1" applyFill="1" applyBorder="1" applyAlignment="1">
      <alignment horizontal="center" vertical="center"/>
    </xf>
    <xf numFmtId="4" fontId="1" fillId="0" borderId="5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 wrapText="1" shrinkToFit="1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0" fillId="0" borderId="0" xfId="0" applyNumberFormat="1" applyFill="1" applyAlignment="1">
      <alignment wrapText="1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5" xfId="0" applyFill="1" applyBorder="1"/>
    <xf numFmtId="0" fontId="0" fillId="0" borderId="5" xfId="0" applyNumberFormat="1" applyFill="1" applyBorder="1" applyAlignment="1">
      <alignment wrapText="1"/>
    </xf>
    <xf numFmtId="0" fontId="1" fillId="0" borderId="5" xfId="0" applyFont="1" applyFill="1" applyBorder="1" applyAlignment="1" applyProtection="1">
      <alignment horizontal="center" vertical="center" wrapText="1"/>
    </xf>
    <xf numFmtId="9" fontId="7" fillId="0" borderId="5" xfId="1" applyFont="1" applyFill="1" applyBorder="1" applyAlignment="1">
      <alignment horizontal="center" vertical="top" wrapText="1"/>
    </xf>
    <xf numFmtId="0" fontId="1" fillId="0" borderId="0" xfId="0" applyNumberFormat="1" applyFont="1" applyFill="1" applyAlignment="1">
      <alignment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NumberFormat="1" applyFill="1" applyBorder="1" applyAlignment="1">
      <alignment wrapText="1"/>
    </xf>
    <xf numFmtId="0" fontId="1" fillId="0" borderId="5" xfId="0" applyFont="1" applyFill="1" applyBorder="1"/>
    <xf numFmtId="0" fontId="1" fillId="0" borderId="5" xfId="0" applyNumberFormat="1" applyFont="1" applyFill="1" applyBorder="1" applyAlignment="1">
      <alignment wrapText="1"/>
    </xf>
    <xf numFmtId="0" fontId="8" fillId="2" borderId="5" xfId="0" applyFont="1" applyFill="1" applyBorder="1" applyAlignment="1">
      <alignment horizontal="center" vertical="center" wrapText="1" shrinkToFit="1"/>
    </xf>
    <xf numFmtId="0" fontId="3" fillId="0" borderId="7" xfId="0" applyFont="1" applyFill="1" applyBorder="1" applyAlignment="1">
      <alignment horizontal="center" vertical="center" wrapText="1" shrinkToFit="1"/>
    </xf>
    <xf numFmtId="2" fontId="8" fillId="0" borderId="5" xfId="0" applyNumberFormat="1" applyFont="1" applyFill="1" applyBorder="1" applyAlignment="1">
      <alignment horizontal="center" vertical="center"/>
    </xf>
    <xf numFmtId="0" fontId="9" fillId="0" borderId="8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/>
    </xf>
  </cellXfs>
  <cellStyles count="4">
    <cellStyle name="Обычный" xfId="0" builtinId="0"/>
    <cellStyle name="Обычный 2" xfId="2"/>
    <cellStyle name="Обычный 3" xfId="3"/>
    <cellStyle name="Процент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114300</xdr:colOff>
      <xdr:row>9</xdr:row>
      <xdr:rowOff>1084807</xdr:rowOff>
    </xdr:from>
    <xdr:to>
      <xdr:col>12</xdr:col>
      <xdr:colOff>165099</xdr:colOff>
      <xdr:row>9</xdr:row>
      <xdr:rowOff>1266824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5900" y="2799307"/>
          <a:ext cx="609599" cy="3915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1019176</xdr:colOff>
      <xdr:row>9</xdr:row>
      <xdr:rowOff>1009652</xdr:rowOff>
    </xdr:from>
    <xdr:to>
      <xdr:col>11</xdr:col>
      <xdr:colOff>47625</xdr:colOff>
      <xdr:row>9</xdr:row>
      <xdr:rowOff>1265603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82451" y="2724152"/>
          <a:ext cx="914399" cy="3607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9"/>
  <sheetViews>
    <sheetView tabSelected="1" topLeftCell="A4" zoomScale="75" zoomScaleNormal="75" workbookViewId="0">
      <selection activeCell="R14" sqref="R14"/>
    </sheetView>
  </sheetViews>
  <sheetFormatPr defaultRowHeight="15" x14ac:dyDescent="0.25"/>
  <cols>
    <col min="1" max="1" width="5.28515625" style="5" customWidth="1"/>
    <col min="2" max="2" width="9.5703125" style="5" customWidth="1"/>
    <col min="3" max="3" width="47.85546875" style="5" customWidth="1"/>
    <col min="4" max="4" width="7" style="5" customWidth="1"/>
    <col min="5" max="5" width="11.85546875" style="5" customWidth="1"/>
    <col min="6" max="6" width="11.42578125" style="5" customWidth="1"/>
    <col min="7" max="7" width="12.7109375" style="5" customWidth="1"/>
    <col min="8" max="8" width="8.85546875" style="5" customWidth="1"/>
    <col min="9" max="9" width="8.28515625" style="5" customWidth="1"/>
    <col min="10" max="10" width="13.28515625" style="5" customWidth="1"/>
    <col min="11" max="11" width="13" style="5" customWidth="1"/>
    <col min="12" max="12" width="8.42578125" style="5" customWidth="1"/>
    <col min="13" max="13" width="10.28515625" style="5" customWidth="1"/>
    <col min="14" max="14" width="11.7109375" style="5" customWidth="1"/>
    <col min="15" max="15" width="14.28515625" style="5" customWidth="1"/>
    <col min="16" max="16" width="15.140625" style="5" customWidth="1"/>
    <col min="17" max="17" width="8.140625" style="5" customWidth="1"/>
    <col min="18" max="18" width="23.85546875" style="36" customWidth="1"/>
    <col min="19" max="16384" width="9.140625" style="5"/>
  </cols>
  <sheetData>
    <row r="1" spans="1:18" x14ac:dyDescent="0.25">
      <c r="A1" s="1"/>
      <c r="B1" s="2"/>
      <c r="C1" s="3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4"/>
      <c r="P1" s="4"/>
    </row>
    <row r="2" spans="1:18" x14ac:dyDescent="0.25">
      <c r="A2" s="63" t="s">
        <v>20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34"/>
    </row>
    <row r="3" spans="1:18" x14ac:dyDescent="0.25">
      <c r="A3" s="64" t="s">
        <v>36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37"/>
    </row>
    <row r="4" spans="1:18" x14ac:dyDescent="0.25">
      <c r="A4" s="65" t="s">
        <v>0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35"/>
    </row>
    <row r="5" spans="1:18" x14ac:dyDescent="0.25">
      <c r="A5" s="1"/>
      <c r="B5" s="2"/>
      <c r="C5" s="6"/>
      <c r="D5" s="7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8" x14ac:dyDescent="0.25">
      <c r="A6" s="64" t="s">
        <v>26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37"/>
    </row>
    <row r="7" spans="1:18" x14ac:dyDescent="0.25">
      <c r="A7" s="66" t="s">
        <v>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37"/>
    </row>
    <row r="8" spans="1:18" ht="30.75" customHeight="1" x14ac:dyDescent="0.25">
      <c r="A8" s="60" t="s">
        <v>2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33"/>
    </row>
    <row r="9" spans="1:18" x14ac:dyDescent="0.25">
      <c r="A9" s="61" t="s">
        <v>3</v>
      </c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8">
        <v>1</v>
      </c>
      <c r="O9" s="9"/>
      <c r="P9" s="38"/>
    </row>
    <row r="10" spans="1:18" ht="120" x14ac:dyDescent="0.25">
      <c r="A10" s="10" t="s">
        <v>4</v>
      </c>
      <c r="B10" s="11" t="s">
        <v>22</v>
      </c>
      <c r="C10" s="11" t="s">
        <v>5</v>
      </c>
      <c r="D10" s="11" t="s">
        <v>6</v>
      </c>
      <c r="E10" s="11" t="s">
        <v>7</v>
      </c>
      <c r="F10" s="11" t="s">
        <v>8</v>
      </c>
      <c r="G10" s="11" t="s">
        <v>9</v>
      </c>
      <c r="H10" s="11" t="s">
        <v>10</v>
      </c>
      <c r="I10" s="11" t="s">
        <v>11</v>
      </c>
      <c r="J10" s="11" t="s">
        <v>12</v>
      </c>
      <c r="K10" s="12" t="s">
        <v>13</v>
      </c>
      <c r="L10" s="42" t="s">
        <v>14</v>
      </c>
      <c r="M10" s="11" t="s">
        <v>15</v>
      </c>
      <c r="N10" s="11" t="s">
        <v>31</v>
      </c>
      <c r="O10" s="11" t="s">
        <v>16</v>
      </c>
      <c r="P10" s="52" t="s">
        <v>24</v>
      </c>
      <c r="Q10" s="39" t="s">
        <v>21</v>
      </c>
      <c r="R10" s="40" t="s">
        <v>23</v>
      </c>
    </row>
    <row r="11" spans="1:18" x14ac:dyDescent="0.25">
      <c r="A11" s="13">
        <v>1</v>
      </c>
      <c r="B11" s="14">
        <v>2</v>
      </c>
      <c r="C11" s="13">
        <v>3</v>
      </c>
      <c r="D11" s="15">
        <v>4</v>
      </c>
      <c r="E11" s="16">
        <v>5</v>
      </c>
      <c r="F11" s="15">
        <v>6</v>
      </c>
      <c r="G11" s="16">
        <v>7</v>
      </c>
      <c r="H11" s="15">
        <v>8</v>
      </c>
      <c r="I11" s="16">
        <v>9</v>
      </c>
      <c r="J11" s="15">
        <v>10</v>
      </c>
      <c r="K11" s="16">
        <v>11</v>
      </c>
      <c r="L11" s="15">
        <v>12</v>
      </c>
      <c r="M11" s="16">
        <v>13</v>
      </c>
      <c r="N11" s="15">
        <v>14</v>
      </c>
      <c r="O11" s="16" t="s">
        <v>19</v>
      </c>
      <c r="P11" s="13"/>
      <c r="Q11" s="39"/>
      <c r="R11" s="40"/>
    </row>
    <row r="12" spans="1:18" ht="66" customHeight="1" x14ac:dyDescent="0.25">
      <c r="A12" s="17">
        <v>1</v>
      </c>
      <c r="B12" s="53" t="s">
        <v>27</v>
      </c>
      <c r="C12" s="41" t="s">
        <v>32</v>
      </c>
      <c r="D12" s="53" t="s">
        <v>30</v>
      </c>
      <c r="E12" s="18">
        <v>16443.5</v>
      </c>
      <c r="F12" s="53">
        <v>17759</v>
      </c>
      <c r="G12" s="18">
        <v>17595</v>
      </c>
      <c r="H12" s="15"/>
      <c r="I12" s="16"/>
      <c r="J12" s="19">
        <f t="shared" ref="J12:J13" si="0">IF((E12+F12+G12+H12+I12)&gt;0,AVERAGE(E12:I12),0)</f>
        <v>17265.833333333332</v>
      </c>
      <c r="K12" s="20">
        <f t="shared" ref="K12:K13" si="1">STDEV(E12:I12)</f>
        <v>716.86685188627132</v>
      </c>
      <c r="L12" s="21">
        <f t="shared" ref="L12:L13" si="2">K12/J12</f>
        <v>4.1519389075897757E-2</v>
      </c>
      <c r="M12" s="54">
        <v>1</v>
      </c>
      <c r="N12" s="22">
        <f>ROUND((J12*$N$9),2)</f>
        <v>17265.830000000002</v>
      </c>
      <c r="O12" s="22">
        <f>ROUND((N12*M12),2)</f>
        <v>17265.830000000002</v>
      </c>
      <c r="P12" s="22">
        <f>E12*M12</f>
        <v>16443.5</v>
      </c>
      <c r="Q12" s="50" t="s">
        <v>25</v>
      </c>
      <c r="R12" s="56" t="s">
        <v>35</v>
      </c>
    </row>
    <row r="13" spans="1:18" s="1" customFormat="1" ht="51" customHeight="1" x14ac:dyDescent="0.25">
      <c r="A13" s="17">
        <v>1</v>
      </c>
      <c r="B13" s="53" t="s">
        <v>27</v>
      </c>
      <c r="C13" s="41" t="s">
        <v>33</v>
      </c>
      <c r="D13" s="53" t="s">
        <v>30</v>
      </c>
      <c r="E13" s="18">
        <v>17443.5</v>
      </c>
      <c r="F13" s="53">
        <v>18665</v>
      </c>
      <c r="G13" s="18">
        <v>17793</v>
      </c>
      <c r="H13" s="15"/>
      <c r="I13" s="16"/>
      <c r="J13" s="19">
        <f t="shared" si="0"/>
        <v>17967.166666666668</v>
      </c>
      <c r="K13" s="20">
        <f t="shared" si="1"/>
        <v>629.09942245509444</v>
      </c>
      <c r="L13" s="21">
        <f t="shared" si="2"/>
        <v>3.5013835744186768E-2</v>
      </c>
      <c r="M13" s="54">
        <v>3</v>
      </c>
      <c r="N13" s="22">
        <f>ROUND((J13*$N$9),2)</f>
        <v>17967.169999999998</v>
      </c>
      <c r="O13" s="22">
        <f>ROUND((N13*M13),2)</f>
        <v>53901.51</v>
      </c>
      <c r="P13" s="22">
        <f>E13*M13</f>
        <v>52330.5</v>
      </c>
      <c r="Q13" s="50" t="s">
        <v>25</v>
      </c>
      <c r="R13" s="55" t="s">
        <v>35</v>
      </c>
    </row>
    <row r="14" spans="1:18" ht="51" customHeight="1" x14ac:dyDescent="0.25">
      <c r="A14" s="17">
        <v>1</v>
      </c>
      <c r="B14" s="53" t="s">
        <v>27</v>
      </c>
      <c r="C14" s="41" t="s">
        <v>34</v>
      </c>
      <c r="D14" s="53" t="s">
        <v>30</v>
      </c>
      <c r="E14" s="18">
        <v>19056.5</v>
      </c>
      <c r="F14" s="53">
        <v>19438</v>
      </c>
      <c r="G14" s="18">
        <v>19819</v>
      </c>
      <c r="H14" s="15"/>
      <c r="I14" s="16"/>
      <c r="J14" s="19">
        <f t="shared" ref="J14" si="3">IF((E14+F14+G14+H14+I14)&gt;0,AVERAGE(E14:I14),0)</f>
        <v>19437.833333333332</v>
      </c>
      <c r="K14" s="20">
        <f t="shared" ref="K14" si="4">STDEV(E14:I14)</f>
        <v>381.25002732240341</v>
      </c>
      <c r="L14" s="21">
        <f t="shared" ref="L14" si="5">K14/J14</f>
        <v>1.9613812958700991E-2</v>
      </c>
      <c r="M14" s="54">
        <v>4</v>
      </c>
      <c r="N14" s="22">
        <f>ROUND((J14*$N$9),2)</f>
        <v>19437.830000000002</v>
      </c>
      <c r="O14" s="22">
        <f>ROUND((N14*M14),2)</f>
        <v>77751.320000000007</v>
      </c>
      <c r="P14" s="22">
        <f>E14*M14</f>
        <v>76226</v>
      </c>
      <c r="Q14" s="50" t="s">
        <v>25</v>
      </c>
      <c r="R14" s="55" t="s">
        <v>35</v>
      </c>
    </row>
    <row r="15" spans="1:18" ht="26.1" customHeight="1" x14ac:dyDescent="0.25">
      <c r="A15" s="17"/>
      <c r="B15" s="23"/>
      <c r="C15" s="24" t="s">
        <v>17</v>
      </c>
      <c r="D15" s="25"/>
      <c r="E15" s="10"/>
      <c r="F15" s="25"/>
      <c r="G15" s="25"/>
      <c r="H15" s="25"/>
      <c r="I15" s="25"/>
      <c r="J15" s="25"/>
      <c r="K15" s="25"/>
      <c r="L15" s="25"/>
      <c r="M15" s="25"/>
      <c r="N15" s="22"/>
      <c r="O15" s="22">
        <f>O14</f>
        <v>77751.320000000007</v>
      </c>
      <c r="P15" s="22">
        <f>P14+P13+P12</f>
        <v>145000</v>
      </c>
      <c r="Q15" s="50"/>
      <c r="R15" s="51"/>
    </row>
    <row r="16" spans="1:18" ht="26.1" customHeight="1" x14ac:dyDescent="0.25">
      <c r="A16" s="1"/>
      <c r="B16" s="1"/>
      <c r="C16" s="1"/>
      <c r="D16" s="1"/>
      <c r="E16" s="31"/>
      <c r="F16" s="32"/>
      <c r="G16" s="31"/>
      <c r="H16" s="1"/>
      <c r="I16" s="1"/>
      <c r="J16" s="1"/>
      <c r="K16" s="1"/>
      <c r="L16" s="1"/>
      <c r="M16" s="1"/>
      <c r="N16" s="1"/>
      <c r="O16" s="1"/>
      <c r="P16" s="1"/>
      <c r="Q16" s="1"/>
      <c r="R16" s="43"/>
    </row>
    <row r="17" spans="1:18" x14ac:dyDescent="0.25">
      <c r="A17" s="27"/>
      <c r="B17" s="44"/>
      <c r="C17" s="45"/>
      <c r="D17" s="46"/>
      <c r="E17" s="30"/>
      <c r="F17" s="46"/>
      <c r="G17" s="46"/>
      <c r="H17" s="46"/>
      <c r="I17" s="46"/>
      <c r="J17" s="46"/>
      <c r="K17" s="46"/>
      <c r="L17" s="46"/>
      <c r="M17" s="46"/>
      <c r="N17" s="47"/>
      <c r="O17" s="47"/>
      <c r="P17" s="47"/>
      <c r="Q17" s="48"/>
      <c r="R17" s="49"/>
    </row>
    <row r="18" spans="1:18" x14ac:dyDescent="0.25">
      <c r="A18" s="57" t="s">
        <v>28</v>
      </c>
      <c r="B18" s="57"/>
      <c r="C18" s="57"/>
      <c r="D18" s="26"/>
      <c r="E18" s="27"/>
      <c r="F18" s="26"/>
      <c r="G18" s="59" t="s">
        <v>29</v>
      </c>
      <c r="H18" s="59"/>
      <c r="I18" s="59"/>
      <c r="J18" s="59"/>
      <c r="K18" s="59"/>
      <c r="L18" s="28"/>
      <c r="M18" s="28"/>
      <c r="N18" s="28"/>
      <c r="O18" s="28"/>
      <c r="P18" s="35"/>
    </row>
    <row r="19" spans="1:18" x14ac:dyDescent="0.25">
      <c r="A19" s="28"/>
      <c r="B19" s="26"/>
      <c r="C19" s="29"/>
      <c r="D19" s="28"/>
      <c r="E19" s="30"/>
      <c r="F19" s="30"/>
      <c r="G19" s="58" t="s">
        <v>18</v>
      </c>
      <c r="H19" s="58"/>
      <c r="I19" s="58"/>
      <c r="J19" s="58"/>
      <c r="K19" s="58"/>
      <c r="L19" s="28"/>
      <c r="M19" s="28"/>
      <c r="N19" s="28"/>
      <c r="O19" s="28"/>
      <c r="P19" s="35"/>
    </row>
  </sheetData>
  <mergeCells count="10">
    <mergeCell ref="A2:O2"/>
    <mergeCell ref="A3:O3"/>
    <mergeCell ref="A4:O4"/>
    <mergeCell ref="A6:O6"/>
    <mergeCell ref="A7:O7"/>
    <mergeCell ref="A18:C18"/>
    <mergeCell ref="G19:K19"/>
    <mergeCell ref="G18:K18"/>
    <mergeCell ref="A8:O8"/>
    <mergeCell ref="A9:M9"/>
  </mergeCells>
  <pageMargins left="0.23622047244094491" right="0.23622047244094491" top="0.74803149606299213" bottom="0.74803149606299213" header="0.31496062992125984" footer="0.31496062992125984"/>
  <pageSetup paperSize="9"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Марат Ряшитович Тимкаев</cp:lastModifiedBy>
  <cp:lastPrinted>2025-05-21T13:28:04Z</cp:lastPrinted>
  <dcterms:created xsi:type="dcterms:W3CDTF">2019-02-19T14:21:41Z</dcterms:created>
  <dcterms:modified xsi:type="dcterms:W3CDTF">2026-06-24T13:31:17Z</dcterms:modified>
</cp:coreProperties>
</file>