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435"/>
  </bookViews>
  <sheets>
    <sheet name="Лист1" sheetId="1" r:id="rId1"/>
  </sheets>
  <calcPr calcId="152511"/>
</workbook>
</file>

<file path=xl/calcChain.xml><?xml version="1.0" encoding="utf-8"?>
<calcChain xmlns="http://schemas.openxmlformats.org/spreadsheetml/2006/main">
  <c r="N13" i="1" l="1"/>
  <c r="H13" i="1" l="1"/>
  <c r="I13" i="1" s="1"/>
  <c r="J13" i="1" s="1"/>
  <c r="L13" i="1"/>
  <c r="H14" i="1"/>
  <c r="K14" i="1" s="1"/>
  <c r="L14" i="1"/>
  <c r="N14" i="1" s="1"/>
  <c r="I14" i="1" l="1"/>
  <c r="J14" i="1" s="1"/>
  <c r="K13" i="1"/>
  <c r="L11" i="1"/>
  <c r="N11" i="1" s="1"/>
  <c r="L12" i="1"/>
  <c r="N12" i="1" s="1"/>
  <c r="H12" i="1"/>
  <c r="K12" i="1" s="1"/>
  <c r="H11" i="1"/>
  <c r="K11" i="1" s="1"/>
  <c r="N15" i="1" l="1"/>
  <c r="I11" i="1"/>
  <c r="J11" i="1" s="1"/>
  <c r="I12" i="1"/>
  <c r="J12" i="1" s="1"/>
</calcChain>
</file>

<file path=xl/sharedStrings.xml><?xml version="1.0" encoding="utf-8"?>
<sst xmlns="http://schemas.openxmlformats.org/spreadsheetml/2006/main" count="36" uniqueCount="33">
  <si>
    <t>Кол-во</t>
  </si>
  <si>
    <t>Источники информации</t>
  </si>
  <si>
    <t>Однородность совокупности значений выявленных цен, используемых в расчете Н(М)ЦК, ЦКЕП</t>
  </si>
  <si>
    <t>Среднее квадратичное отклонение</t>
  </si>
  <si>
    <t>Н(М)ЦК, ЦКЕП контракта с учетом округления цены за единицу (руб.)</t>
  </si>
  <si>
    <t xml:space="preserve">Средняя арифметическая цена за единицу &lt;ц&gt; </t>
  </si>
  <si>
    <t>Цена за единицу изм. минимальная (руб.)</t>
  </si>
  <si>
    <r>
      <rPr>
        <b/>
        <sz val="9"/>
        <color indexed="8"/>
        <rFont val="Times New Roman"/>
        <family val="1"/>
        <charset val="204"/>
      </rPr>
      <t>Расчет Н(М)ЦК по формуле</t>
    </r>
    <r>
      <rPr>
        <sz val="9"/>
        <color indexed="8"/>
        <rFont val="Times New Roman"/>
        <family val="1"/>
        <charset val="204"/>
      </rPr>
      <t xml:space="preserve">                            
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</si>
  <si>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№ п/п</t>
  </si>
  <si>
    <t>Итого:</t>
  </si>
  <si>
    <t>Наименование товара</t>
  </si>
  <si>
    <r>
      <t xml:space="preserve">Коэффициент вариации цен V (%) </t>
    </r>
    <r>
      <rPr>
        <i/>
        <sz val="9"/>
        <color indexed="8"/>
        <rFont val="Times New Roman"/>
        <family val="1"/>
        <charset val="204"/>
      </rPr>
      <t>(не должен превышать 33%)</t>
    </r>
  </si>
  <si>
    <t>Ед. изм.</t>
  </si>
  <si>
    <t>Рассчет Н(М)ЦК составил:  Сагайдачная Н.А.</t>
  </si>
  <si>
    <t>Н(М)ЦК, ЦКЕП, определяемая методом сопоставимых рыночных цен                                                                                                                              (анализа рынка)*</t>
  </si>
  <si>
    <t xml:space="preserve">При обосновании начальной (максимальной) цены контракта использован метод сопоставимых рыночных цен (анализа рынка) в соответствии с частями 2-6 статьи 22 Закона о контрактной системы
Во исполнение п. 1 ч. 1 ст. 1 статьи 6 Закона о контрактной системе с целью обеспечения результативности и эффективности осуществления закупок, исходя из необходимости достижения заданных результатов с использованием наименьшего объема средств (энономности) и достижения наилучшего результата с использованием определенного объема средств (результативности), заказчик устанавливает НМЦК, исходя из наименьшей цены единицы товара и имеющегося у Заказчика объема финансового обеспечения
</t>
  </si>
  <si>
    <t>Цена за единицу, рассчитанная нормативным методом (средняя цена) (руб.)</t>
  </si>
  <si>
    <t>Заказчик: СПб ГКУЗ «Детский городской сурдологический центр»</t>
  </si>
  <si>
    <t>Отсутствует в реестре</t>
  </si>
  <si>
    <t>Обоснование начальной (максимальной) цены контракта на поставку изделий медицинского назначения для нужд СПб ГКУЗ «Детский городской сурдологический центр» в 2026 году</t>
  </si>
  <si>
    <t xml:space="preserve"> Фирма 3        (вх №160 от 10.06.2026)</t>
  </si>
  <si>
    <t xml:space="preserve"> Фирма 2          (вх №163 от 10.06.2026)</t>
  </si>
  <si>
    <t>шт</t>
  </si>
  <si>
    <t xml:space="preserve">  Фирма 1         (вх №162 от 10.06.2026)</t>
  </si>
  <si>
    <t xml:space="preserve">УТВЕРЖДАЮ
Главный врач СПб ГКУЗ «Детский городской сурдологический центр»
_____________________ Г.Ш.Туфатулин
«06» июля 2026 г.
</t>
  </si>
  <si>
    <t xml:space="preserve">Обоснование начальной (максимальной)  цены контракта (далее – НМЦК) произведен в соответствии со статьей 22 Федерального закона от 05.04.2013 года № 44-ФЗ «О контрактной системе в сфере закупок товаров, работ, услуг для обеспечения государственных и муниципальных нужд» и Приказом Министерства здравоохранения Российской Федерации от 15.05.2020 № 450н «Об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и начальной цены единицы товара, работы, услуги при осуществлении закупок медицинских изделий».. В целях получения ценовой информации в отношении предполагаемого к поставке товара для определения НМЦК:
- направлены запросы (исх. № 181 от 09.06.2026 г.) о предоставлении ценовой информации поставщикам товаров из реестра котрактов, а также поставщикам обладающим опытом поставок соответствующих товаров, информация о которых имеется в свободном доступе (в частности, опубликована в печати, размещена на сайтах в сети "Интернет");
- размещен запрос цен товаров в единой информационной системе (исх. № 181 от 09.06.2026 г. № 0372200087426000036).
На запросы были представлены ценовые предложения от 3 поставщиков.
Для определения НМЦК Заказчиком использован метод сопоставимых рыночных цен (анализа рынка) на основании ценовой информации на идентичные товары, полученной от 3-х Поставщиков с учетом всех существенных условий контракта.
Валюта, используемая для формирования цены контракта и расчетов с поставщиками (исполнителями, подрядчиками), - рубль Российской Федерации
</t>
  </si>
  <si>
    <t xml:space="preserve">Бумага для регистрации электрокардиограмм </t>
  </si>
  <si>
    <t xml:space="preserve">Бинт трубчатый/полоска для фисации повязки, одноразоваго использования </t>
  </si>
  <si>
    <t>Шпатель для языка, смотровой</t>
  </si>
  <si>
    <t xml:space="preserve">Салфетка антисептическая </t>
  </si>
  <si>
    <t>В результате проведенного расчета Н(М)ЦК контракта составила: 39 885 рублей 00 копеек</t>
  </si>
  <si>
    <t>Тридцать девять тысяч восемьсот восемьдесят пять рублей 00 копеек</t>
  </si>
  <si>
    <t>По позиции 3 начальная цена единицы товара по расчету методом сопоставимых рыночных цен  превышает среднюю цену, поэтому применяется средняя цена.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</si>
</sst>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&quot;р.&quot;;\-#,##0&quot;р.&quot;"/>
    <numFmt numFmtId="165" formatCode="#,##0.00_р_."/>
  </numFmts>
  <fonts count="21" x14ac:knownFonts="1">
    <font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9"/>
      <color indexed="8"/>
      <name val="Times New Roman"/>
      <family val="1"/>
      <charset val="204"/>
    </font>
    <font>
      <i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 Cyr"/>
      <charset val="204"/>
    </font>
    <font>
      <sz val="12"/>
      <color theme="1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9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5">
    <xf numFmtId="0" fontId="0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9" fillId="0" borderId="0"/>
    <xf numFmtId="164" fontId="10" fillId="0" borderId="0" applyFont="0" applyFill="0" applyBorder="0" applyAlignment="0" applyProtection="0"/>
    <xf numFmtId="0" fontId="9" fillId="0" borderId="0"/>
    <xf numFmtId="0" fontId="9" fillId="0" borderId="0"/>
    <xf numFmtId="0" fontId="11" fillId="0" borderId="0"/>
    <xf numFmtId="0" fontId="9" fillId="0" borderId="0"/>
    <xf numFmtId="0" fontId="9" fillId="0" borderId="0"/>
    <xf numFmtId="0" fontId="9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</cellStyleXfs>
  <cellXfs count="48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 wrapText="1"/>
    </xf>
    <xf numFmtId="3" fontId="1" fillId="0" borderId="0" xfId="0" applyNumberFormat="1" applyFont="1" applyAlignment="1">
      <alignment vertical="center"/>
    </xf>
    <xf numFmtId="0" fontId="13" fillId="0" borderId="0" xfId="0" applyFont="1" applyAlignment="1"/>
    <xf numFmtId="0" fontId="2" fillId="0" borderId="2" xfId="0" applyFont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0" fillId="0" borderId="0" xfId="0"/>
    <xf numFmtId="165" fontId="2" fillId="0" borderId="1" xfId="0" applyNumberFormat="1" applyFont="1" applyBorder="1" applyAlignment="1">
      <alignment horizontal="center" vertical="center" wrapText="1"/>
    </xf>
    <xf numFmtId="0" fontId="16" fillId="0" borderId="0" xfId="0" applyFont="1"/>
    <xf numFmtId="0" fontId="17" fillId="0" borderId="0" xfId="0" applyFont="1"/>
    <xf numFmtId="3" fontId="17" fillId="0" borderId="0" xfId="0" applyNumberFormat="1" applyFont="1" applyAlignment="1">
      <alignment vertical="center"/>
    </xf>
    <xf numFmtId="0" fontId="14" fillId="0" borderId="2" xfId="0" applyFont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3" fontId="4" fillId="0" borderId="8" xfId="0" applyNumberFormat="1" applyFont="1" applyFill="1" applyBorder="1" applyAlignment="1">
      <alignment horizontal="center" vertical="center" wrapText="1"/>
    </xf>
    <xf numFmtId="2" fontId="4" fillId="0" borderId="2" xfId="0" applyNumberFormat="1" applyFont="1" applyBorder="1" applyAlignment="1">
      <alignment horizontal="center" vertical="center" wrapText="1"/>
    </xf>
    <xf numFmtId="2" fontId="15" fillId="0" borderId="2" xfId="0" applyNumberFormat="1" applyFont="1" applyBorder="1" applyAlignment="1">
      <alignment horizontal="center" vertical="center" wrapText="1"/>
    </xf>
    <xf numFmtId="2" fontId="15" fillId="2" borderId="2" xfId="0" applyNumberFormat="1" applyFont="1" applyFill="1" applyBorder="1" applyAlignment="1">
      <alignment horizontal="center" vertical="center" wrapText="1"/>
    </xf>
    <xf numFmtId="2" fontId="4" fillId="0" borderId="2" xfId="0" applyNumberFormat="1" applyFont="1" applyFill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0" fontId="6" fillId="0" borderId="0" xfId="0" applyFont="1"/>
    <xf numFmtId="0" fontId="6" fillId="0" borderId="0" xfId="0" applyFont="1" applyAlignment="1">
      <alignment horizontal="center"/>
    </xf>
    <xf numFmtId="0" fontId="6" fillId="0" borderId="0" xfId="0" applyFont="1" applyAlignment="1"/>
    <xf numFmtId="2" fontId="6" fillId="0" borderId="0" xfId="0" applyNumberFormat="1" applyFont="1"/>
    <xf numFmtId="0" fontId="18" fillId="0" borderId="7" xfId="0" applyFont="1" applyBorder="1" applyAlignment="1">
      <alignment horizontal="center" vertical="center"/>
    </xf>
    <xf numFmtId="0" fontId="13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18" fillId="0" borderId="0" xfId="0" applyFont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left" vertical="top" wrapText="1"/>
    </xf>
    <xf numFmtId="0" fontId="6" fillId="0" borderId="0" xfId="0" applyNumberFormat="1" applyFont="1" applyFill="1" applyBorder="1" applyAlignment="1">
      <alignment vertical="top" wrapText="1"/>
    </xf>
    <xf numFmtId="0" fontId="16" fillId="0" borderId="0" xfId="0" applyFont="1" applyAlignment="1">
      <alignment horizontal="center" wrapText="1"/>
    </xf>
    <xf numFmtId="0" fontId="2" fillId="0" borderId="1" xfId="0" applyFont="1" applyFill="1" applyBorder="1" applyAlignment="1">
      <alignment horizontal="center" vertical="center" wrapText="1"/>
    </xf>
    <xf numFmtId="0" fontId="18" fillId="0" borderId="5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3" fontId="2" fillId="0" borderId="2" xfId="0" applyNumberFormat="1" applyFont="1" applyFill="1" applyBorder="1" applyAlignment="1">
      <alignment horizontal="center" vertical="center" wrapText="1"/>
    </xf>
    <xf numFmtId="3" fontId="2" fillId="0" borderId="8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9" fillId="0" borderId="6" xfId="0" applyFont="1" applyFill="1" applyBorder="1" applyAlignment="1">
      <alignment horizontal="center" vertical="center" wrapText="1"/>
    </xf>
    <xf numFmtId="2" fontId="20" fillId="0" borderId="2" xfId="0" applyNumberFormat="1" applyFont="1" applyBorder="1" applyAlignment="1">
      <alignment horizontal="center" vertical="center" wrapText="1"/>
    </xf>
    <xf numFmtId="2" fontId="20" fillId="3" borderId="2" xfId="0" applyNumberFormat="1" applyFont="1" applyFill="1" applyBorder="1" applyAlignment="1">
      <alignment horizontal="center" vertical="center" wrapText="1"/>
    </xf>
  </cellXfs>
  <cellStyles count="25">
    <cellStyle name="Euro 2 2" xfId="6"/>
    <cellStyle name="Excel Built-in Normal" xfId="7"/>
    <cellStyle name="Normal 2" xfId="12"/>
    <cellStyle name="Normal 5" xfId="8"/>
    <cellStyle name="Normal 7" xfId="9"/>
    <cellStyle name="Normal_proposal" xfId="10"/>
    <cellStyle name="Обычный" xfId="0" builtinId="0"/>
    <cellStyle name="Обычный 10" xfId="1"/>
    <cellStyle name="Обычный 10 2" xfId="17"/>
    <cellStyle name="Обычный 11" xfId="18"/>
    <cellStyle name="Обычный 12" xfId="19"/>
    <cellStyle name="Обычный 13" xfId="20"/>
    <cellStyle name="Обычный 14" xfId="21"/>
    <cellStyle name="Обычный 15" xfId="22"/>
    <cellStyle name="Обычный 18" xfId="23"/>
    <cellStyle name="Обычный 19" xfId="24"/>
    <cellStyle name="Обычный 2" xfId="3"/>
    <cellStyle name="Обычный 2 2" xfId="11"/>
    <cellStyle name="Обычный 2 3" xfId="2"/>
    <cellStyle name="Обычный 2 4" xfId="13"/>
    <cellStyle name="Обычный 3" xfId="5"/>
    <cellStyle name="Обычный 4" xfId="4"/>
    <cellStyle name="Обычный 7" xfId="14"/>
    <cellStyle name="Обычный 8" xfId="15"/>
    <cellStyle name="Обычный 9" xfId="1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247650</xdr:colOff>
      <xdr:row>9</xdr:row>
      <xdr:rowOff>1571625</xdr:rowOff>
    </xdr:from>
    <xdr:to>
      <xdr:col>10</xdr:col>
      <xdr:colOff>1211036</xdr:colOff>
      <xdr:row>9</xdr:row>
      <xdr:rowOff>1924050</xdr:rowOff>
    </xdr:to>
    <xdr:pic>
      <xdr:nvPicPr>
        <xdr:cNvPr id="1469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765971" y="1966232"/>
          <a:ext cx="963386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266700</xdr:colOff>
      <xdr:row>9</xdr:row>
      <xdr:rowOff>1400175</xdr:rowOff>
    </xdr:from>
    <xdr:to>
      <xdr:col>10</xdr:col>
      <xdr:colOff>419100</xdr:colOff>
      <xdr:row>9</xdr:row>
      <xdr:rowOff>1628775</xdr:rowOff>
    </xdr:to>
    <xdr:pic>
      <xdr:nvPicPr>
        <xdr:cNvPr id="1470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972925" y="1790700"/>
          <a:ext cx="1524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9</xdr:col>
      <xdr:colOff>84062</xdr:colOff>
      <xdr:row>9</xdr:row>
      <xdr:rowOff>755953</xdr:rowOff>
    </xdr:from>
    <xdr:to>
      <xdr:col>9</xdr:col>
      <xdr:colOff>881440</xdr:colOff>
      <xdr:row>9</xdr:row>
      <xdr:rowOff>1108378</xdr:rowOff>
    </xdr:to>
    <xdr:pic>
      <xdr:nvPicPr>
        <xdr:cNvPr id="147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46229" y="1983620"/>
          <a:ext cx="797378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35983</xdr:colOff>
      <xdr:row>9</xdr:row>
      <xdr:rowOff>568779</xdr:rowOff>
    </xdr:from>
    <xdr:to>
      <xdr:col>8</xdr:col>
      <xdr:colOff>893233</xdr:colOff>
      <xdr:row>9</xdr:row>
      <xdr:rowOff>1006929</xdr:rowOff>
    </xdr:to>
    <xdr:pic>
      <xdr:nvPicPr>
        <xdr:cNvPr id="147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9666816" y="1796446"/>
          <a:ext cx="857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266700</xdr:colOff>
      <xdr:row>9</xdr:row>
      <xdr:rowOff>1400175</xdr:rowOff>
    </xdr:from>
    <xdr:to>
      <xdr:col>10</xdr:col>
      <xdr:colOff>419100</xdr:colOff>
      <xdr:row>9</xdr:row>
      <xdr:rowOff>1628775</xdr:rowOff>
    </xdr:to>
    <xdr:pic>
      <xdr:nvPicPr>
        <xdr:cNvPr id="1474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972925" y="1790700"/>
          <a:ext cx="1524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2"/>
  <sheetViews>
    <sheetView tabSelected="1" view="pageBreakPreview" topLeftCell="A10" zoomScale="112" zoomScaleNormal="90" zoomScaleSheetLayoutView="112" workbookViewId="0">
      <selection activeCell="C9" sqref="C9:C10"/>
    </sheetView>
  </sheetViews>
  <sheetFormatPr defaultRowHeight="15" x14ac:dyDescent="0.25"/>
  <cols>
    <col min="1" max="1" width="6.5703125" customWidth="1"/>
    <col min="2" max="2" width="47.5703125" style="1" customWidth="1"/>
    <col min="3" max="3" width="9.140625" style="1"/>
    <col min="4" max="4" width="9.140625" style="3"/>
    <col min="5" max="6" width="12.7109375" style="1" customWidth="1"/>
    <col min="7" max="7" width="11.85546875" style="1" customWidth="1"/>
    <col min="8" max="8" width="16.42578125" customWidth="1"/>
    <col min="9" max="9" width="14" customWidth="1"/>
    <col min="10" max="10" width="14.85546875" customWidth="1"/>
    <col min="11" max="11" width="22.28515625" customWidth="1"/>
    <col min="12" max="12" width="15.140625" customWidth="1"/>
    <col min="13" max="13" width="16" customWidth="1"/>
    <col min="14" max="14" width="13.7109375" customWidth="1"/>
  </cols>
  <sheetData>
    <row r="2" spans="1:14" ht="15" customHeight="1" x14ac:dyDescent="0.25">
      <c r="A2" s="12"/>
      <c r="B2" s="13"/>
      <c r="C2" s="13"/>
      <c r="D2" s="14"/>
      <c r="E2" s="13"/>
      <c r="F2" s="13"/>
      <c r="G2" s="13"/>
      <c r="H2" s="12"/>
      <c r="I2" s="12"/>
      <c r="J2" s="12"/>
      <c r="K2" s="12"/>
      <c r="L2" s="33" t="s">
        <v>24</v>
      </c>
      <c r="M2" s="33"/>
      <c r="N2" s="33"/>
    </row>
    <row r="3" spans="1:14" x14ac:dyDescent="0.25">
      <c r="A3" s="12"/>
      <c r="B3" s="13"/>
      <c r="C3" s="13"/>
      <c r="D3" s="14"/>
      <c r="E3" s="13"/>
      <c r="F3" s="13"/>
      <c r="G3" s="13"/>
      <c r="H3" s="12"/>
      <c r="I3" s="12"/>
      <c r="J3" s="12"/>
      <c r="K3" s="12"/>
      <c r="L3" s="33"/>
      <c r="M3" s="33"/>
      <c r="N3" s="33"/>
    </row>
    <row r="4" spans="1:14" x14ac:dyDescent="0.25">
      <c r="A4" s="12"/>
      <c r="B4" s="13"/>
      <c r="C4" s="13"/>
      <c r="D4" s="14"/>
      <c r="E4" s="13"/>
      <c r="F4" s="13"/>
      <c r="G4" s="13"/>
      <c r="H4" s="12"/>
      <c r="I4" s="12"/>
      <c r="J4" s="12"/>
      <c r="K4" s="12"/>
      <c r="L4" s="33"/>
      <c r="M4" s="33"/>
      <c r="N4" s="33"/>
    </row>
    <row r="5" spans="1:14" x14ac:dyDescent="0.25">
      <c r="A5" s="12"/>
      <c r="B5" s="13"/>
      <c r="C5" s="13"/>
      <c r="D5" s="14"/>
      <c r="E5" s="13"/>
      <c r="F5" s="13"/>
      <c r="G5" s="13"/>
      <c r="H5" s="12"/>
      <c r="I5" s="12"/>
      <c r="J5" s="12"/>
      <c r="K5" s="12"/>
      <c r="L5" s="33"/>
      <c r="M5" s="33"/>
      <c r="N5" s="33"/>
    </row>
    <row r="6" spans="1:14" ht="34.5" customHeight="1" x14ac:dyDescent="0.25">
      <c r="A6" s="12"/>
      <c r="B6" s="13"/>
      <c r="C6" s="13"/>
      <c r="D6" s="14"/>
      <c r="E6" s="13"/>
      <c r="F6" s="13"/>
      <c r="G6" s="13"/>
      <c r="H6" s="12"/>
      <c r="I6" s="12"/>
      <c r="J6" s="12"/>
      <c r="K6" s="12"/>
      <c r="L6" s="33"/>
      <c r="M6" s="33"/>
      <c r="N6" s="33"/>
    </row>
    <row r="7" spans="1:14" ht="20.25" customHeight="1" x14ac:dyDescent="0.25">
      <c r="A7" s="35" t="s">
        <v>19</v>
      </c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</row>
    <row r="8" spans="1:14" s="10" customFormat="1" ht="161.25" customHeight="1" x14ac:dyDescent="0.25">
      <c r="A8" s="45" t="s">
        <v>25</v>
      </c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</row>
    <row r="9" spans="1:14" ht="37.5" customHeight="1" x14ac:dyDescent="0.25">
      <c r="A9" s="36" t="s">
        <v>8</v>
      </c>
      <c r="B9" s="36" t="s">
        <v>10</v>
      </c>
      <c r="C9" s="36" t="s">
        <v>12</v>
      </c>
      <c r="D9" s="38" t="s">
        <v>0</v>
      </c>
      <c r="E9" s="40" t="s">
        <v>1</v>
      </c>
      <c r="F9" s="41"/>
      <c r="G9" s="42"/>
      <c r="H9" s="43" t="s">
        <v>2</v>
      </c>
      <c r="I9" s="43"/>
      <c r="J9" s="43"/>
      <c r="K9" s="44" t="s">
        <v>14</v>
      </c>
      <c r="L9" s="44"/>
      <c r="M9" s="44"/>
      <c r="N9" s="44"/>
    </row>
    <row r="10" spans="1:14" ht="159.75" customHeight="1" x14ac:dyDescent="0.25">
      <c r="A10" s="37"/>
      <c r="B10" s="37"/>
      <c r="C10" s="37"/>
      <c r="D10" s="39"/>
      <c r="E10" s="15" t="s">
        <v>23</v>
      </c>
      <c r="F10" s="15" t="s">
        <v>21</v>
      </c>
      <c r="G10" s="15" t="s">
        <v>20</v>
      </c>
      <c r="H10" s="2" t="s">
        <v>5</v>
      </c>
      <c r="I10" s="5" t="s">
        <v>3</v>
      </c>
      <c r="J10" s="6" t="s">
        <v>11</v>
      </c>
      <c r="K10" s="7" t="s">
        <v>7</v>
      </c>
      <c r="L10" s="8" t="s">
        <v>6</v>
      </c>
      <c r="M10" s="8" t="s">
        <v>16</v>
      </c>
      <c r="N10" s="9" t="s">
        <v>4</v>
      </c>
    </row>
    <row r="11" spans="1:14" s="10" customFormat="1" ht="27.75" customHeight="1" x14ac:dyDescent="0.25">
      <c r="A11" s="16">
        <v>1</v>
      </c>
      <c r="B11" s="16" t="s">
        <v>26</v>
      </c>
      <c r="C11" s="16" t="s">
        <v>22</v>
      </c>
      <c r="D11" s="17">
        <v>100</v>
      </c>
      <c r="E11" s="22">
        <v>99</v>
      </c>
      <c r="F11" s="22">
        <v>112.2</v>
      </c>
      <c r="G11" s="22">
        <v>111</v>
      </c>
      <c r="H11" s="18">
        <f t="shared" ref="H11:H12" si="0">AVERAGEA(E11:G11)</f>
        <v>107.39999999999999</v>
      </c>
      <c r="I11" s="18">
        <f t="shared" ref="I11:I12" si="1">SQRT(((SUM((POWER(G11-H11,2)),(POWER(F11-H11,2)),(POWER(E11-H11,2)))/(COLUMNS(E11:G11)-1))))</f>
        <v>7.2993150363578643</v>
      </c>
      <c r="J11" s="21">
        <f t="shared" ref="J11:J12" si="2">ROUND(I11/H11*100,2)</f>
        <v>6.8</v>
      </c>
      <c r="K11" s="18">
        <f t="shared" ref="K11:K12" si="3">D11*H11</f>
        <v>10740</v>
      </c>
      <c r="L11" s="19">
        <f>G11</f>
        <v>111</v>
      </c>
      <c r="M11" s="46">
        <v>173.32</v>
      </c>
      <c r="N11" s="20">
        <f>L11*D11</f>
        <v>11100</v>
      </c>
    </row>
    <row r="12" spans="1:14" s="10" customFormat="1" ht="27.75" customHeight="1" x14ac:dyDescent="0.25">
      <c r="A12" s="16">
        <v>2</v>
      </c>
      <c r="B12" s="16" t="s">
        <v>27</v>
      </c>
      <c r="C12" s="16" t="s">
        <v>22</v>
      </c>
      <c r="D12" s="17">
        <v>500</v>
      </c>
      <c r="E12" s="22">
        <v>30.8</v>
      </c>
      <c r="F12" s="22">
        <v>33</v>
      </c>
      <c r="G12" s="22">
        <v>25.5</v>
      </c>
      <c r="H12" s="18">
        <f t="shared" si="0"/>
        <v>29.766666666666666</v>
      </c>
      <c r="I12" s="18">
        <f t="shared" si="1"/>
        <v>3.8552993831002715</v>
      </c>
      <c r="J12" s="21">
        <f t="shared" si="2"/>
        <v>12.95</v>
      </c>
      <c r="K12" s="18">
        <f t="shared" si="3"/>
        <v>14883.333333333332</v>
      </c>
      <c r="L12" s="19">
        <f t="shared" ref="L12" si="4">G12</f>
        <v>25.5</v>
      </c>
      <c r="M12" s="46" t="s">
        <v>18</v>
      </c>
      <c r="N12" s="20">
        <f>L12*D12</f>
        <v>12750</v>
      </c>
    </row>
    <row r="13" spans="1:14" s="10" customFormat="1" ht="27.75" customHeight="1" x14ac:dyDescent="0.25">
      <c r="A13" s="16">
        <v>3</v>
      </c>
      <c r="B13" s="16" t="s">
        <v>28</v>
      </c>
      <c r="C13" s="16" t="s">
        <v>22</v>
      </c>
      <c r="D13" s="17">
        <v>1000</v>
      </c>
      <c r="E13" s="22">
        <v>1.87</v>
      </c>
      <c r="F13" s="22">
        <v>1.98</v>
      </c>
      <c r="G13" s="22">
        <v>1.5</v>
      </c>
      <c r="H13" s="18">
        <f t="shared" ref="H13:H14" si="5">AVERAGEA(E13:G13)</f>
        <v>1.7833333333333332</v>
      </c>
      <c r="I13" s="18">
        <f t="shared" ref="I13:I14" si="6">SQRT(((SUM((POWER(G13-H13,2)),(POWER(F13-H13,2)),(POWER(E13-H13,2)))/(COLUMNS(E13:G13)-1))))</f>
        <v>0.25146238950056399</v>
      </c>
      <c r="J13" s="21">
        <f t="shared" ref="J13:J14" si="7">ROUND(I13/H13*100,2)</f>
        <v>14.1</v>
      </c>
      <c r="K13" s="18">
        <f t="shared" ref="K13:K14" si="8">D13*H13</f>
        <v>1783.3333333333333</v>
      </c>
      <c r="L13" s="19">
        <f t="shared" ref="L13:L14" si="9">G13</f>
        <v>1.5</v>
      </c>
      <c r="M13" s="47">
        <v>1.3</v>
      </c>
      <c r="N13" s="20">
        <f>D13*M13</f>
        <v>1300</v>
      </c>
    </row>
    <row r="14" spans="1:14" s="10" customFormat="1" ht="27.75" customHeight="1" x14ac:dyDescent="0.25">
      <c r="A14" s="16">
        <v>4</v>
      </c>
      <c r="B14" s="16" t="s">
        <v>29</v>
      </c>
      <c r="C14" s="16" t="s">
        <v>22</v>
      </c>
      <c r="D14" s="17">
        <v>8420</v>
      </c>
      <c r="E14" s="22">
        <v>1.65</v>
      </c>
      <c r="F14" s="22">
        <v>1.76</v>
      </c>
      <c r="G14" s="22">
        <v>1.75</v>
      </c>
      <c r="H14" s="18">
        <f t="shared" si="5"/>
        <v>1.72</v>
      </c>
      <c r="I14" s="18">
        <f t="shared" si="6"/>
        <v>6.0827625302982247E-2</v>
      </c>
      <c r="J14" s="21">
        <f t="shared" si="7"/>
        <v>3.54</v>
      </c>
      <c r="K14" s="18">
        <f t="shared" si="8"/>
        <v>14482.4</v>
      </c>
      <c r="L14" s="19">
        <f t="shared" si="9"/>
        <v>1.75</v>
      </c>
      <c r="M14" s="46">
        <v>1.92</v>
      </c>
      <c r="N14" s="20">
        <f t="shared" ref="N14" si="10">L14*D14</f>
        <v>14735</v>
      </c>
    </row>
    <row r="15" spans="1:14" x14ac:dyDescent="0.25">
      <c r="A15" s="34" t="s">
        <v>9</v>
      </c>
      <c r="B15" s="34"/>
      <c r="C15" s="34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11">
        <f>SUM(N11:N14)</f>
        <v>39885</v>
      </c>
    </row>
    <row r="16" spans="1:14" ht="19.5" customHeight="1" x14ac:dyDescent="0.25">
      <c r="A16" s="27" t="s">
        <v>30</v>
      </c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</row>
    <row r="17" spans="1:14" ht="15.75" x14ac:dyDescent="0.25">
      <c r="A17" s="30" t="s">
        <v>31</v>
      </c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</row>
    <row r="18" spans="1:14" x14ac:dyDescent="0.25">
      <c r="A18" s="12"/>
      <c r="B18" s="13"/>
      <c r="C18" s="23"/>
      <c r="D18" s="29"/>
      <c r="E18" s="29"/>
      <c r="F18" s="24"/>
      <c r="G18" s="25"/>
      <c r="H18" s="23"/>
      <c r="I18" s="23"/>
      <c r="J18" s="23"/>
      <c r="K18" s="23"/>
      <c r="L18" s="23"/>
      <c r="M18" s="26"/>
      <c r="N18" s="23"/>
    </row>
    <row r="19" spans="1:14" ht="43.5" customHeight="1" x14ac:dyDescent="0.25">
      <c r="A19" s="31" t="s">
        <v>15</v>
      </c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</row>
    <row r="20" spans="1:14" s="10" customFormat="1" ht="21" customHeight="1" x14ac:dyDescent="0.25">
      <c r="A20" s="32" t="s">
        <v>32</v>
      </c>
      <c r="B20" s="32"/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</row>
    <row r="21" spans="1:14" ht="15.75" x14ac:dyDescent="0.25">
      <c r="A21" s="28" t="s">
        <v>13</v>
      </c>
      <c r="B21" s="28"/>
    </row>
    <row r="22" spans="1:14" ht="15.75" x14ac:dyDescent="0.25">
      <c r="A22" s="4" t="s">
        <v>17</v>
      </c>
      <c r="B22" s="4"/>
    </row>
  </sheetData>
  <mergeCells count="17">
    <mergeCell ref="L2:N6"/>
    <mergeCell ref="A15:M15"/>
    <mergeCell ref="A7:N7"/>
    <mergeCell ref="A9:A10"/>
    <mergeCell ref="B9:B10"/>
    <mergeCell ref="C9:C10"/>
    <mergeCell ref="D9:D10"/>
    <mergeCell ref="E9:G9"/>
    <mergeCell ref="H9:J9"/>
    <mergeCell ref="K9:N9"/>
    <mergeCell ref="A8:N8"/>
    <mergeCell ref="A16:N16"/>
    <mergeCell ref="A21:B21"/>
    <mergeCell ref="D18:E18"/>
    <mergeCell ref="A17:N17"/>
    <mergeCell ref="A19:N19"/>
    <mergeCell ref="A20:N20"/>
  </mergeCells>
  <pageMargins left="0.19685039370078741" right="0.19685039370078741" top="0.74803149606299213" bottom="0.74803149606299213" header="0.31496062992125984" footer="0.31496062992125984"/>
  <pageSetup paperSize="9" scale="5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2026-07-06T07:33:11Z</dcterms:modified>
</cp:coreProperties>
</file>