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Лист1" sheetId="9" r:id="rId1"/>
  </sheets>
  <definedNames>
    <definedName name="_xlnm._FilterDatabase" localSheetId="0" hidden="1">Лист1!$C$1:$C$59</definedName>
  </definedNames>
  <calcPr calcId="162913"/>
</workbook>
</file>

<file path=xl/calcChain.xml><?xml version="1.0" encoding="utf-8"?>
<calcChain xmlns="http://schemas.openxmlformats.org/spreadsheetml/2006/main">
  <c r="M20" i="9" l="1"/>
  <c r="N20" i="9" s="1"/>
  <c r="K20" i="9"/>
  <c r="J20" i="9"/>
  <c r="M19" i="9"/>
  <c r="N19" i="9" s="1"/>
  <c r="K19" i="9"/>
  <c r="J19" i="9"/>
  <c r="M18" i="9"/>
  <c r="N18" i="9" s="1"/>
  <c r="K18" i="9"/>
  <c r="J18" i="9"/>
  <c r="M17" i="9"/>
  <c r="N17" i="9" s="1"/>
  <c r="K17" i="9"/>
  <c r="J17" i="9"/>
  <c r="M16" i="9"/>
  <c r="N16" i="9" s="1"/>
  <c r="K16" i="9"/>
  <c r="J16" i="9"/>
  <c r="M15" i="9"/>
  <c r="N15" i="9" s="1"/>
  <c r="K15" i="9"/>
  <c r="J15" i="9"/>
  <c r="M14" i="9"/>
  <c r="N14" i="9" s="1"/>
  <c r="K14" i="9"/>
  <c r="J14" i="9"/>
  <c r="M13" i="9"/>
  <c r="N13" i="9" s="1"/>
  <c r="K13" i="9"/>
  <c r="J13" i="9"/>
  <c r="M12" i="9"/>
  <c r="N12" i="9" s="1"/>
  <c r="K12" i="9"/>
  <c r="J12" i="9"/>
  <c r="L20" i="9" l="1"/>
  <c r="L19" i="9"/>
  <c r="L18" i="9"/>
  <c r="L17" i="9"/>
  <c r="L16" i="9"/>
  <c r="L15" i="9"/>
  <c r="L14" i="9"/>
  <c r="L13" i="9"/>
  <c r="L12" i="9"/>
  <c r="M11" i="9"/>
  <c r="N11" i="9" s="1"/>
  <c r="K11" i="9"/>
  <c r="J11" i="9"/>
  <c r="L11" i="9" l="1"/>
  <c r="M21" i="9"/>
  <c r="N21" i="9" s="1"/>
  <c r="N22" i="9" s="1"/>
  <c r="K21" i="9"/>
  <c r="J21" i="9"/>
  <c r="L21" i="9" l="1"/>
  <c r="J23" i="9"/>
</calcChain>
</file>

<file path=xl/sharedStrings.xml><?xml version="1.0" encoding="utf-8"?>
<sst xmlns="http://schemas.openxmlformats.org/spreadsheetml/2006/main" count="50" uniqueCount="40">
  <si>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</si>
  <si>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</si>
  <si>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</si>
  <si>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</si>
  <si>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</si>
  <si>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</si>
  <si>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</si>
  <si>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</si>
  <si>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</si>
  <si>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</si>
  <si>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</si>
  <si>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</si>
  <si>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</si>
  <si>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Наименование объекта закупки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</si>
  <si>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</si>
  <si>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Расчет НМЦК*</t>
  </si>
  <si>
    <t>Ценовая информация без НДС (руб.)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</si>
  <si>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</si>
  <si>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 xml:space="preserve">* Начальная (максимальная) цена контракта сформирована в соответствии с  положениями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
</t>
  </si>
  <si>
    <t>Минимальное ценовое предложеие (руб.)</t>
  </si>
  <si>
    <t>Ценовое предложение № 4 от ___________ №____(номер и дату указать  зарегистрированные в делопроизводстве учреждения )</t>
  </si>
  <si>
    <t>Ценовое предложение № 5 от ___________ №____(номер и дату указать  зарегистрированные в делопроизводстве учреждения )</t>
  </si>
  <si>
    <t xml:space="preserve">Заказчик: Санкт-Петербургское государственное бюджетное учреждение здравоохранения «Детская городская больница №2 святой Марии Магдалины» 
</t>
  </si>
  <si>
    <t>Эл. магазин</t>
  </si>
  <si>
    <t>шт.</t>
  </si>
  <si>
    <t xml:space="preserve">Наименование объекта закупки: Оказание услуг по проведению работ по оценке соответствия подъемного оборудования в течение назначенного срока службы в форме периодического технического освидетельствования для Санкт - Петербургского государственного бюджетного учреждения здравоохранения «Детская городская больница №2 святой Марии Магдалины» </t>
  </si>
  <si>
    <t>Техническое освидетельствование 
ПГ-0125
з.74609</t>
  </si>
  <si>
    <t>Техническое освидетельствование Vimec V64
з.V6414137</t>
  </si>
  <si>
    <t>Техническое освидетельствование 
ПГ-0125
з.74610</t>
  </si>
  <si>
    <t>Техническое освидетельствование  ПБ-053К
з.17432</t>
  </si>
  <si>
    <t>Техническое освидетельствование Лифтрон-4000
з. 4000082</t>
  </si>
  <si>
    <t>Техническое освидетельствование 
OTIS «GEN2»
з.B7NO4704</t>
  </si>
  <si>
    <t>Техническое освидетельствование OTIS Gen2 (G08823DL)
з.B7NO4705</t>
  </si>
  <si>
    <t>Техническое освидетельствование БК 450
з.5398</t>
  </si>
  <si>
    <t xml:space="preserve">Техническое освидетельствование Shindler Gearless MRL
з.7901400  </t>
  </si>
  <si>
    <t>Техническое освидетельствование OTIS «GEN2 Comfort» (GF0682UO)
з.B7KE8709</t>
  </si>
  <si>
    <t>Техническое освидетельствование ЛМП
з.12112</t>
  </si>
  <si>
    <t xml:space="preserve">Коммерческое предложение
 № б/н  входящий №115вх/ТО-26 от 26.06.26г.             
</t>
  </si>
  <si>
    <t xml:space="preserve">Коммерческое предложение
 № б/н      входящий №116вх/ТО-26 от 26.06.26г.             
</t>
  </si>
  <si>
    <t xml:space="preserve">Коммерческое предложение
 № б/н        входящий №117вх/ТО-26 от 26.06.26г.             
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</si>
</sst>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0" fillId="0" borderId="0" xfId="0" applyProtection="1"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2" fontId="3" fillId="0" borderId="0" xfId="0" applyNumberFormat="1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Protection="1"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1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3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7" fillId="3" borderId="1" xfId="0" applyNumberFormat="1" applyFont="1" applyFill="1" applyBorder="1" applyAlignment="1" applyProtection="1">
      <alignment horizontal="center" vertical="center" justifyLastLine="1"/>
      <protection hidden="1"/>
    </xf>
    <xf numFmtId="4" fontId="7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12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Alignment="1" applyProtection="1">
      <protection locked="0"/>
    </xf>
    <xf numFmtId="4" fontId="2" fillId="0" borderId="0" xfId="0" applyNumberFormat="1" applyFont="1" applyFill="1" applyAlignment="1" applyProtection="1">
      <protection locked="0"/>
    </xf>
    <xf numFmtId="164" fontId="2" fillId="0" borderId="0" xfId="0" applyNumberFormat="1" applyFont="1" applyFill="1" applyAlignment="1" applyProtection="1">
      <protection locked="0"/>
    </xf>
    <xf numFmtId="0" fontId="0" fillId="0" borderId="0" xfId="0" applyFont="1" applyProtection="1">
      <protection locked="0"/>
    </xf>
    <xf numFmtId="0" fontId="2" fillId="0" borderId="11" xfId="0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Font="1" applyProtection="1"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 applyProtection="1">
      <alignment horizontal="left"/>
      <protection locked="0"/>
    </xf>
    <xf numFmtId="4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2" fillId="0" borderId="0" xfId="0" applyFont="1" applyFill="1" applyBorder="1" applyAlignment="1" applyProtection="1">
      <alignment horizontal="left" vertical="top" wrapText="1"/>
      <protection locked="0"/>
    </xf>
    <xf numFmtId="2" fontId="4" fillId="3" borderId="6" xfId="0" applyNumberFormat="1" applyFont="1" applyFill="1" applyBorder="1" applyAlignment="1" applyProtection="1">
      <alignment horizontal="center" vertical="top" wrapText="1"/>
      <protection locked="0"/>
    </xf>
    <xf numFmtId="2" fontId="4" fillId="3" borderId="10" xfId="0" applyNumberFormat="1" applyFont="1" applyFill="1" applyBorder="1" applyAlignment="1" applyProtection="1">
      <alignment horizontal="center" vertical="top" wrapText="1"/>
      <protection locked="0"/>
    </xf>
    <xf numFmtId="2" fontId="4" fillId="3" borderId="7" xfId="0" applyNumberFormat="1" applyFont="1" applyFill="1" applyBorder="1" applyAlignment="1" applyProtection="1">
      <alignment horizontal="center" vertical="top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13" fillId="0" borderId="0" xfId="0" applyFont="1" applyAlignment="1" applyProtection="1">
      <alignment horizontal="left" wrapText="1"/>
      <protection locked="0"/>
    </xf>
    <xf numFmtId="2" fontId="12" fillId="0" borderId="8" xfId="0" applyNumberFormat="1" applyFont="1" applyFill="1" applyBorder="1" applyAlignment="1" applyProtection="1">
      <alignment horizontal="right" vertical="center" wrapText="1"/>
      <protection locked="0"/>
    </xf>
    <xf numFmtId="2" fontId="12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textRotation="90" wrapText="1"/>
      <protection locked="0"/>
    </xf>
    <xf numFmtId="0" fontId="11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12" xfId="0" applyFont="1" applyFill="1" applyBorder="1" applyAlignment="1" applyProtection="1">
      <alignment horizontal="center" vertical="center" wrapText="1"/>
      <protection locked="0"/>
    </xf>
    <xf numFmtId="1" fontId="3" fillId="3" borderId="13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9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3" xfId="0" applyNumberFormat="1" applyFont="1" applyBorder="1" applyAlignment="1" applyProtection="1">
      <alignment horizontal="center" vertical="center" wrapText="1"/>
      <protection locked="0"/>
    </xf>
    <xf numFmtId="1" fontId="10" fillId="0" borderId="13" xfId="0" applyNumberFormat="1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8</xdr:row>
      <xdr:rowOff>952500</xdr:rowOff>
    </xdr:from>
    <xdr:to>
      <xdr:col>12</xdr:col>
      <xdr:colOff>0</xdr:colOff>
      <xdr:row>8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8</xdr:row>
      <xdr:rowOff>923925</xdr:rowOff>
    </xdr:from>
    <xdr:to>
      <xdr:col>10</xdr:col>
      <xdr:colOff>1019175</xdr:colOff>
      <xdr:row>8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tabSelected="1" topLeftCell="A16" zoomScale="90" zoomScaleNormal="90" workbookViewId="0">
      <selection activeCell="J32" sqref="J32"/>
    </sheetView>
  </sheetViews>
  <sheetFormatPr defaultRowHeight="15" x14ac:dyDescent="0.25"/>
  <cols>
    <col min="1" max="1" width="4.85546875" style="1" customWidth="1"/>
    <col min="2" max="2" width="30.7109375" style="8" customWidth="1"/>
    <col min="3" max="3" width="13" style="1" customWidth="1"/>
    <col min="4" max="4" width="11.85546875" style="1" customWidth="1"/>
    <col min="5" max="5" width="19.7109375" style="1" customWidth="1"/>
    <col min="6" max="6" width="18.5703125" style="1" customWidth="1"/>
    <col min="7" max="7" width="18" style="1" customWidth="1"/>
    <col min="8" max="8" width="12" style="1" hidden="1" customWidth="1"/>
    <col min="9" max="9" width="14.140625" style="1" hidden="1" customWidth="1"/>
    <col min="10" max="10" width="16.85546875" style="12" customWidth="1"/>
    <col min="11" max="11" width="17.85546875" style="1" customWidth="1"/>
    <col min="12" max="12" width="18.5703125" style="1" customWidth="1"/>
    <col min="13" max="13" width="16.140625" style="1" customWidth="1"/>
    <col min="14" max="14" width="18.7109375" style="9" customWidth="1"/>
    <col min="15" max="15" width="9.140625" style="1"/>
    <col min="16" max="17" width="12.5703125" style="1" bestFit="1" customWidth="1"/>
    <col min="18" max="16384" width="9.140625" style="1"/>
  </cols>
  <sheetData>
    <row r="1" spans="1:17" ht="30" customHeight="1" x14ac:dyDescent="0.25">
      <c r="A1" s="57" t="s">
        <v>25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7" ht="17.25" customHeight="1" x14ac:dyDescent="0.2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17" s="16" customFormat="1" ht="27" customHeight="1" x14ac:dyDescent="0.25">
      <c r="A3" s="61" t="s">
        <v>22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7" ht="15" customHeight="1" x14ac:dyDescent="0.25">
      <c r="A4" s="58" t="s">
        <v>11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</row>
    <row r="5" spans="1:17" ht="15.75" x14ac:dyDescent="0.25">
      <c r="A5" s="13"/>
      <c r="B5" s="2"/>
      <c r="C5" s="13"/>
      <c r="D5" s="13"/>
      <c r="E5" s="13"/>
      <c r="F5" s="13"/>
      <c r="G5" s="13"/>
      <c r="H5" s="13"/>
      <c r="I5" s="13"/>
      <c r="J5" s="10"/>
      <c r="K5" s="13"/>
      <c r="L5" s="13"/>
      <c r="M5" s="62" t="s">
        <v>23</v>
      </c>
      <c r="N5" s="62"/>
    </row>
    <row r="6" spans="1:17" ht="15.75" customHeight="1" x14ac:dyDescent="0.25">
      <c r="A6" s="59" t="s">
        <v>8</v>
      </c>
      <c r="B6" s="60"/>
      <c r="C6" s="35" t="s">
        <v>9</v>
      </c>
      <c r="D6" s="36"/>
      <c r="E6" s="36"/>
      <c r="F6" s="36"/>
      <c r="G6" s="36"/>
      <c r="H6" s="36"/>
      <c r="I6" s="36"/>
      <c r="J6" s="36"/>
      <c r="K6" s="36"/>
      <c r="L6" s="36"/>
      <c r="M6" s="36"/>
      <c r="N6" s="37"/>
    </row>
    <row r="7" spans="1:17" ht="15.75" customHeight="1" x14ac:dyDescent="0.25">
      <c r="A7" s="35" t="s">
        <v>15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7"/>
    </row>
    <row r="8" spans="1:17" ht="40.5" customHeight="1" x14ac:dyDescent="0.25">
      <c r="A8" s="52" t="s">
        <v>1</v>
      </c>
      <c r="B8" s="54" t="s">
        <v>13</v>
      </c>
      <c r="C8" s="56" t="s">
        <v>2</v>
      </c>
      <c r="D8" s="56" t="s">
        <v>0</v>
      </c>
      <c r="E8" s="50" t="s">
        <v>16</v>
      </c>
      <c r="F8" s="50"/>
      <c r="G8" s="50"/>
      <c r="H8" s="50"/>
      <c r="I8" s="50"/>
      <c r="J8" s="41" t="s">
        <v>3</v>
      </c>
      <c r="K8" s="42"/>
      <c r="L8" s="43"/>
      <c r="M8" s="50" t="s">
        <v>19</v>
      </c>
      <c r="N8" s="44" t="s">
        <v>12</v>
      </c>
    </row>
    <row r="9" spans="1:17" ht="110.25" customHeight="1" x14ac:dyDescent="0.25">
      <c r="A9" s="53"/>
      <c r="B9" s="55"/>
      <c r="C9" s="56"/>
      <c r="D9" s="56"/>
      <c r="E9" s="34" t="s">
        <v>37</v>
      </c>
      <c r="F9" s="34" t="s">
        <v>38</v>
      </c>
      <c r="G9" s="34" t="s">
        <v>39</v>
      </c>
      <c r="H9" s="17" t="s">
        <v>20</v>
      </c>
      <c r="I9" s="4" t="s">
        <v>21</v>
      </c>
      <c r="J9" s="11" t="s">
        <v>14</v>
      </c>
      <c r="K9" s="3" t="s">
        <v>4</v>
      </c>
      <c r="L9" s="3" t="s">
        <v>5</v>
      </c>
      <c r="M9" s="51"/>
      <c r="N9" s="45"/>
    </row>
    <row r="10" spans="1:17" ht="18.75" customHeight="1" x14ac:dyDescent="0.25">
      <c r="A10" s="14">
        <v>1</v>
      </c>
      <c r="B10" s="63">
        <v>2</v>
      </c>
      <c r="C10" s="64">
        <v>3</v>
      </c>
      <c r="D10" s="14">
        <v>4</v>
      </c>
      <c r="E10" s="65">
        <v>5</v>
      </c>
      <c r="F10" s="65">
        <v>6</v>
      </c>
      <c r="G10" s="65">
        <v>7</v>
      </c>
      <c r="H10" s="65">
        <v>8</v>
      </c>
      <c r="I10" s="65">
        <v>9</v>
      </c>
      <c r="J10" s="14">
        <v>10</v>
      </c>
      <c r="K10" s="14">
        <v>11</v>
      </c>
      <c r="L10" s="14">
        <v>12</v>
      </c>
      <c r="M10" s="66">
        <v>13</v>
      </c>
      <c r="N10" s="67">
        <v>14</v>
      </c>
    </row>
    <row r="11" spans="1:17" s="25" customFormat="1" ht="48" customHeight="1" x14ac:dyDescent="0.25">
      <c r="A11" s="26">
        <v>1</v>
      </c>
      <c r="B11" s="68" t="s">
        <v>27</v>
      </c>
      <c r="C11" s="29" t="s">
        <v>24</v>
      </c>
      <c r="D11" s="30">
        <v>1</v>
      </c>
      <c r="E11" s="32">
        <v>4314</v>
      </c>
      <c r="F11" s="33">
        <v>4500</v>
      </c>
      <c r="G11" s="32">
        <v>4600</v>
      </c>
      <c r="H11" s="27"/>
      <c r="I11" s="27"/>
      <c r="J11" s="18">
        <f t="shared" ref="J11:J21" si="0">ROUND(AVERAGE(E11,F11,G11,H11,I11),2)</f>
        <v>4471.33</v>
      </c>
      <c r="K11" s="19">
        <f t="shared" ref="K11:K21" si="1">STDEV(E11:I11)</f>
        <v>145.13901382238112</v>
      </c>
      <c r="L11" s="19">
        <f t="shared" ref="L11:L21" si="2">K11/J11*100</f>
        <v>3.2459919939342683</v>
      </c>
      <c r="M11" s="18">
        <f t="shared" ref="M11:M21" si="3">MIN(E11,F11,G11)</f>
        <v>4314</v>
      </c>
      <c r="N11" s="20">
        <f t="shared" ref="N11:N21" si="4">M11*D11</f>
        <v>4314</v>
      </c>
      <c r="P11" s="28"/>
    </row>
    <row r="12" spans="1:17" ht="46.5" customHeight="1" x14ac:dyDescent="0.25">
      <c r="A12" s="26">
        <v>2</v>
      </c>
      <c r="B12" s="68" t="s">
        <v>26</v>
      </c>
      <c r="C12" s="29" t="s">
        <v>24</v>
      </c>
      <c r="D12" s="30">
        <v>1</v>
      </c>
      <c r="E12" s="32">
        <v>4314</v>
      </c>
      <c r="F12" s="33">
        <v>4500</v>
      </c>
      <c r="G12" s="32">
        <v>4600</v>
      </c>
      <c r="H12" s="27"/>
      <c r="I12" s="27"/>
      <c r="J12" s="18">
        <f t="shared" si="0"/>
        <v>4471.33</v>
      </c>
      <c r="K12" s="19">
        <f t="shared" si="1"/>
        <v>145.13901382238112</v>
      </c>
      <c r="L12" s="19">
        <f t="shared" si="2"/>
        <v>3.2459919939342683</v>
      </c>
      <c r="M12" s="18">
        <f t="shared" si="3"/>
        <v>4314</v>
      </c>
      <c r="N12" s="20">
        <f t="shared" si="4"/>
        <v>4314</v>
      </c>
      <c r="P12" s="12"/>
    </row>
    <row r="13" spans="1:17" s="16" customFormat="1" ht="37.5" customHeight="1" x14ac:dyDescent="0.25">
      <c r="A13" s="26">
        <v>3</v>
      </c>
      <c r="B13" s="68" t="s">
        <v>28</v>
      </c>
      <c r="C13" s="29" t="s">
        <v>24</v>
      </c>
      <c r="D13" s="30">
        <v>1</v>
      </c>
      <c r="E13" s="32">
        <v>4314</v>
      </c>
      <c r="F13" s="33">
        <v>4500</v>
      </c>
      <c r="G13" s="32">
        <v>4600</v>
      </c>
      <c r="H13" s="27"/>
      <c r="I13" s="27"/>
      <c r="J13" s="18">
        <f t="shared" si="0"/>
        <v>4471.33</v>
      </c>
      <c r="K13" s="19">
        <f t="shared" si="1"/>
        <v>145.13901382238112</v>
      </c>
      <c r="L13" s="19">
        <f t="shared" si="2"/>
        <v>3.2459919939342683</v>
      </c>
      <c r="M13" s="18">
        <f t="shared" si="3"/>
        <v>4314</v>
      </c>
      <c r="N13" s="20">
        <f t="shared" si="4"/>
        <v>4314</v>
      </c>
    </row>
    <row r="14" spans="1:17" ht="37.5" customHeight="1" x14ac:dyDescent="0.25">
      <c r="A14" s="26">
        <v>4</v>
      </c>
      <c r="B14" s="68" t="s">
        <v>36</v>
      </c>
      <c r="C14" s="29" t="s">
        <v>24</v>
      </c>
      <c r="D14" s="30">
        <v>1</v>
      </c>
      <c r="E14" s="32">
        <v>5033</v>
      </c>
      <c r="F14" s="33">
        <v>5100</v>
      </c>
      <c r="G14" s="32">
        <v>5300</v>
      </c>
      <c r="H14" s="27"/>
      <c r="I14" s="27"/>
      <c r="J14" s="18">
        <f t="shared" si="0"/>
        <v>5144.33</v>
      </c>
      <c r="K14" s="19">
        <f t="shared" si="1"/>
        <v>138.91124264555887</v>
      </c>
      <c r="L14" s="19">
        <f t="shared" si="2"/>
        <v>2.7002786105393488</v>
      </c>
      <c r="M14" s="18">
        <f t="shared" si="3"/>
        <v>5033</v>
      </c>
      <c r="N14" s="20">
        <f t="shared" si="4"/>
        <v>5033</v>
      </c>
      <c r="O14" s="22"/>
      <c r="P14" s="12"/>
      <c r="Q14" s="12"/>
    </row>
    <row r="15" spans="1:17" ht="33.75" x14ac:dyDescent="0.25">
      <c r="A15" s="26">
        <v>5</v>
      </c>
      <c r="B15" s="68" t="s">
        <v>29</v>
      </c>
      <c r="C15" s="29" t="s">
        <v>24</v>
      </c>
      <c r="D15" s="30">
        <v>1</v>
      </c>
      <c r="E15" s="32">
        <v>5033</v>
      </c>
      <c r="F15" s="33">
        <v>5100</v>
      </c>
      <c r="G15" s="32">
        <v>5300</v>
      </c>
      <c r="H15" s="27"/>
      <c r="I15" s="27"/>
      <c r="J15" s="18">
        <f t="shared" si="0"/>
        <v>5144.33</v>
      </c>
      <c r="K15" s="19">
        <f t="shared" si="1"/>
        <v>138.91124264555887</v>
      </c>
      <c r="L15" s="19">
        <f t="shared" si="2"/>
        <v>2.7002786105393488</v>
      </c>
      <c r="M15" s="18">
        <f t="shared" si="3"/>
        <v>5033</v>
      </c>
      <c r="N15" s="20">
        <f t="shared" si="4"/>
        <v>5033</v>
      </c>
      <c r="O15" s="31"/>
      <c r="P15" s="12"/>
      <c r="Q15" s="12"/>
    </row>
    <row r="16" spans="1:17" ht="46.5" customHeight="1" x14ac:dyDescent="0.25">
      <c r="A16" s="26">
        <v>6</v>
      </c>
      <c r="B16" s="68" t="s">
        <v>30</v>
      </c>
      <c r="C16" s="29" t="s">
        <v>24</v>
      </c>
      <c r="D16" s="30">
        <v>1</v>
      </c>
      <c r="E16" s="32">
        <v>5753</v>
      </c>
      <c r="F16" s="33">
        <v>5800</v>
      </c>
      <c r="G16" s="32">
        <v>5900</v>
      </c>
      <c r="H16" s="27"/>
      <c r="I16" s="27"/>
      <c r="J16" s="18">
        <f t="shared" si="0"/>
        <v>5817.67</v>
      </c>
      <c r="K16" s="19">
        <f t="shared" si="1"/>
        <v>75.075517536233704</v>
      </c>
      <c r="L16" s="19">
        <f t="shared" si="2"/>
        <v>1.2904739790368602</v>
      </c>
      <c r="M16" s="18">
        <f t="shared" si="3"/>
        <v>5753</v>
      </c>
      <c r="N16" s="20">
        <f t="shared" si="4"/>
        <v>5753</v>
      </c>
      <c r="O16" s="22"/>
      <c r="P16" s="12"/>
      <c r="Q16" s="12"/>
    </row>
    <row r="17" spans="1:14" ht="43.5" customHeight="1" x14ac:dyDescent="0.25">
      <c r="A17" s="26">
        <v>7</v>
      </c>
      <c r="B17" s="68" t="s">
        <v>31</v>
      </c>
      <c r="C17" s="29" t="s">
        <v>24</v>
      </c>
      <c r="D17" s="30">
        <v>1</v>
      </c>
      <c r="E17" s="32">
        <v>5753</v>
      </c>
      <c r="F17" s="33">
        <v>5800</v>
      </c>
      <c r="G17" s="32">
        <v>5900</v>
      </c>
      <c r="H17" s="27"/>
      <c r="I17" s="27"/>
      <c r="J17" s="18">
        <f t="shared" si="0"/>
        <v>5817.67</v>
      </c>
      <c r="K17" s="19">
        <f t="shared" si="1"/>
        <v>75.075517536233704</v>
      </c>
      <c r="L17" s="19">
        <f t="shared" si="2"/>
        <v>1.2904739790368602</v>
      </c>
      <c r="M17" s="18">
        <f t="shared" si="3"/>
        <v>5753</v>
      </c>
      <c r="N17" s="20">
        <f t="shared" si="4"/>
        <v>5753</v>
      </c>
    </row>
    <row r="18" spans="1:14" ht="37.5" customHeight="1" x14ac:dyDescent="0.25">
      <c r="A18" s="26">
        <v>8</v>
      </c>
      <c r="B18" s="68" t="s">
        <v>32</v>
      </c>
      <c r="C18" s="29" t="s">
        <v>24</v>
      </c>
      <c r="D18" s="30">
        <v>1</v>
      </c>
      <c r="E18" s="32">
        <v>4314</v>
      </c>
      <c r="F18" s="33">
        <v>4500</v>
      </c>
      <c r="G18" s="32">
        <v>4600</v>
      </c>
      <c r="H18" s="27"/>
      <c r="I18" s="27"/>
      <c r="J18" s="18">
        <f t="shared" si="0"/>
        <v>4471.33</v>
      </c>
      <c r="K18" s="19">
        <f t="shared" si="1"/>
        <v>145.13901382238112</v>
      </c>
      <c r="L18" s="19">
        <f t="shared" si="2"/>
        <v>3.2459919939342683</v>
      </c>
      <c r="M18" s="18">
        <f t="shared" si="3"/>
        <v>4314</v>
      </c>
      <c r="N18" s="20">
        <f t="shared" si="4"/>
        <v>4314</v>
      </c>
    </row>
    <row r="19" spans="1:14" ht="33.75" x14ac:dyDescent="0.25">
      <c r="A19" s="26">
        <v>9</v>
      </c>
      <c r="B19" s="68" t="s">
        <v>33</v>
      </c>
      <c r="C19" s="29" t="s">
        <v>24</v>
      </c>
      <c r="D19" s="30">
        <v>1</v>
      </c>
      <c r="E19" s="32">
        <v>4674</v>
      </c>
      <c r="F19" s="33">
        <v>4700</v>
      </c>
      <c r="G19" s="32">
        <v>4800</v>
      </c>
      <c r="H19" s="27"/>
      <c r="I19" s="27"/>
      <c r="J19" s="18">
        <f t="shared" si="0"/>
        <v>4724.67</v>
      </c>
      <c r="K19" s="19">
        <f t="shared" si="1"/>
        <v>66.523178917827835</v>
      </c>
      <c r="L19" s="19">
        <f t="shared" si="2"/>
        <v>1.4079963027645916</v>
      </c>
      <c r="M19" s="18">
        <f t="shared" si="3"/>
        <v>4674</v>
      </c>
      <c r="N19" s="20">
        <f>M19*D19</f>
        <v>4674</v>
      </c>
    </row>
    <row r="20" spans="1:14" ht="39" customHeight="1" x14ac:dyDescent="0.25">
      <c r="A20" s="26">
        <v>10</v>
      </c>
      <c r="B20" s="68" t="s">
        <v>34</v>
      </c>
      <c r="C20" s="29" t="s">
        <v>24</v>
      </c>
      <c r="D20" s="30">
        <v>1</v>
      </c>
      <c r="E20" s="32">
        <v>5033</v>
      </c>
      <c r="F20" s="33">
        <v>5100</v>
      </c>
      <c r="G20" s="32">
        <v>5300</v>
      </c>
      <c r="H20" s="27"/>
      <c r="I20" s="27"/>
      <c r="J20" s="18">
        <f t="shared" si="0"/>
        <v>5144.33</v>
      </c>
      <c r="K20" s="19">
        <f t="shared" si="1"/>
        <v>138.91124264555887</v>
      </c>
      <c r="L20" s="19">
        <f t="shared" si="2"/>
        <v>2.7002786105393488</v>
      </c>
      <c r="M20" s="18">
        <f t="shared" si="3"/>
        <v>5033</v>
      </c>
      <c r="N20" s="20">
        <f t="shared" si="4"/>
        <v>5033</v>
      </c>
    </row>
    <row r="21" spans="1:14" ht="36.75" customHeight="1" x14ac:dyDescent="0.25">
      <c r="A21" s="26">
        <v>11</v>
      </c>
      <c r="B21" s="68" t="s">
        <v>35</v>
      </c>
      <c r="C21" s="29" t="s">
        <v>24</v>
      </c>
      <c r="D21" s="30">
        <v>1</v>
      </c>
      <c r="E21" s="32">
        <v>4314</v>
      </c>
      <c r="F21" s="33">
        <v>4400</v>
      </c>
      <c r="G21" s="32">
        <v>4500</v>
      </c>
      <c r="H21" s="27"/>
      <c r="I21" s="27"/>
      <c r="J21" s="18">
        <f t="shared" si="0"/>
        <v>4404.67</v>
      </c>
      <c r="K21" s="19">
        <f t="shared" si="1"/>
        <v>93.087772200935902</v>
      </c>
      <c r="L21" s="19">
        <f t="shared" si="2"/>
        <v>2.1133881130921477</v>
      </c>
      <c r="M21" s="18">
        <f t="shared" si="3"/>
        <v>4314</v>
      </c>
      <c r="N21" s="20">
        <f t="shared" si="4"/>
        <v>4314</v>
      </c>
    </row>
    <row r="22" spans="1:14" ht="42" customHeight="1" x14ac:dyDescent="0.25">
      <c r="A22" s="48" t="s">
        <v>6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9"/>
      <c r="N22" s="21">
        <f>SUM(N11:N21)</f>
        <v>52849</v>
      </c>
    </row>
    <row r="23" spans="1:14" ht="15.75" x14ac:dyDescent="0.25">
      <c r="A23" s="6" t="s">
        <v>7</v>
      </c>
      <c r="B23" s="6"/>
      <c r="C23" s="6"/>
      <c r="D23" s="6"/>
      <c r="E23" s="6"/>
      <c r="F23" s="6"/>
      <c r="G23" s="6"/>
      <c r="H23" s="6"/>
      <c r="I23" s="6"/>
      <c r="J23" s="5">
        <f>N22</f>
        <v>52849</v>
      </c>
      <c r="K23" s="6" t="s">
        <v>10</v>
      </c>
      <c r="L23" s="6"/>
      <c r="M23" s="6"/>
      <c r="N23" s="7"/>
    </row>
    <row r="24" spans="1:14" x14ac:dyDescent="0.25">
      <c r="A24" s="39" t="s">
        <v>17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</row>
    <row r="25" spans="1:14" x14ac:dyDescent="0.25">
      <c r="A25" s="40" t="s">
        <v>18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</row>
    <row r="26" spans="1:14" x14ac:dyDescent="0.25">
      <c r="A26" s="46"/>
      <c r="B26" s="46"/>
      <c r="C26" s="47"/>
      <c r="D26" s="47"/>
      <c r="E26" s="47"/>
      <c r="F26" s="47"/>
      <c r="G26" s="47"/>
      <c r="H26" s="47"/>
      <c r="I26" s="47"/>
      <c r="J26" s="47"/>
      <c r="K26" s="22"/>
      <c r="L26" s="22"/>
      <c r="M26" s="22"/>
      <c r="N26" s="24"/>
    </row>
    <row r="27" spans="1:14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</row>
    <row r="28" spans="1:14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23"/>
      <c r="K28" s="22"/>
      <c r="L28" s="22"/>
      <c r="M28" s="22"/>
      <c r="N28" s="23"/>
    </row>
    <row r="29" spans="1:14" x14ac:dyDescent="0.25">
      <c r="J29" s="15"/>
    </row>
    <row r="30" spans="1:14" ht="35.25" customHeight="1" x14ac:dyDescent="0.25"/>
  </sheetData>
  <sheetProtection deleteColumns="0"/>
  <mergeCells count="20">
    <mergeCell ref="A4:N4"/>
    <mergeCell ref="A6:B6"/>
    <mergeCell ref="C6:N6"/>
    <mergeCell ref="M5:N5"/>
    <mergeCell ref="A1:N2"/>
    <mergeCell ref="A3:N3"/>
    <mergeCell ref="A7:N7"/>
    <mergeCell ref="A28:I28"/>
    <mergeCell ref="A24:N24"/>
    <mergeCell ref="A25:N25"/>
    <mergeCell ref="J8:L8"/>
    <mergeCell ref="N8:N9"/>
    <mergeCell ref="A26:J26"/>
    <mergeCell ref="A22:M22"/>
    <mergeCell ref="M8:M9"/>
    <mergeCell ref="A8:A9"/>
    <mergeCell ref="B8:B9"/>
    <mergeCell ref="C8:C9"/>
    <mergeCell ref="D8:D9"/>
    <mergeCell ref="E8:I8"/>
  </mergeCells>
  <pageMargins left="0.7" right="0.7" top="0.75" bottom="0.75" header="0.3" footer="0.3"/>
  <pageSetup paperSize="9"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2026-07-06T07:48:13Z</dcterms:modified>
</cp:coreProperties>
</file>