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true" localSheetId="0" name="_xlnm._FilterDatabase" vbProcedure="false">Лист1!$A$2:$M$28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<sst xmlns="http://schemas.openxmlformats.org/spreadsheetml/2006/main" count="87" uniqueCount="48">
  <si>
    <t xml:space="preserve">Определение и обоснование начальной цены единицы товара (ОНЦЕТ) (п.24 ст.22 44-ФЗ)
Начальная цена единицы товара сформирована Заказчиком в соответствии с требованиями п.1 ч.1 ст. 22 Закона о Контрактной системе методом сопоставимых рыночных цен (анализа рынка)</t>
  </si>
  <si>
    <t xml:space="preserve">№ п/п</t>
  </si>
  <si>
    <t xml:space="preserve">Наименование товара</t>
  </si>
  <si>
    <t xml:space="preserve">Ед. изм.</t>
  </si>
  <si>
    <t xml:space="preserve">Распоряжение от 31.05.2018г. № 100-р (редакция от 02.06.2026)</t>
  </si>
  <si>
    <t xml:space="preserve">Источники информации</t>
  </si>
  <si>
    <t xml:space="preserve">Однородность совокупности значений выявленных цен, используемых в расчете начальной цены единицы товара</t>
  </si>
  <si>
    <t xml:space="preserve">Начальная цена единицы товара, определяемая методом сопоставимых рыночных цен (анализа рынка)*</t>
  </si>
  <si>
    <t xml:space="preserve">КП 1 (вход. № 509 от 24.06.2026г.)</t>
  </si>
  <si>
    <t xml:space="preserve">КП 2 (вход. № 510 от 24.06.2026г.)</t>
  </si>
  <si>
    <t xml:space="preserve">КП 3 (вход. № 511 от 24.06.2026г.)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</si>
  <si>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</si>
  <si>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</si>
  <si>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</si>
  <si>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t xml:space="preserve">Цена единицы, рассчитанная по п. 9 приказа № 450н</t>
  </si>
  <si>
    <t xml:space="preserve">Цена за единицу изм. минимальная (руб.)</t>
  </si>
  <si>
    <t xml:space="preserve">Начальная цена единицы товара с учетом округления цены за единицу (руб.)</t>
  </si>
  <si>
    <t xml:space="preserve">6</t>
  </si>
  <si>
    <t xml:space="preserve">Кулер для процессора</t>
  </si>
  <si>
    <t xml:space="preserve">шт.</t>
  </si>
  <si>
    <t xml:space="preserve">-</t>
  </si>
  <si>
    <t xml:space="preserve">Оперативная память</t>
  </si>
  <si>
    <t xml:space="preserve">Накопитель данных внутренних</t>
  </si>
  <si>
    <t xml:space="preserve">Вентилятор для процессора</t>
  </si>
  <si>
    <t xml:space="preserve">Телефон VoIP</t>
  </si>
  <si>
    <t xml:space="preserve">Блок питания</t>
  </si>
  <si>
    <t xml:space="preserve">Модуль Wi-Fi</t>
  </si>
  <si>
    <t xml:space="preserve">Переходник однонаправленный</t>
  </si>
  <si>
    <t xml:space="preserve">Клавиатура+мышь проводная </t>
  </si>
  <si>
    <t xml:space="preserve">Память </t>
  </si>
  <si>
    <t xml:space="preserve">Наушники</t>
  </si>
  <si>
    <t xml:space="preserve">Блок розеток</t>
  </si>
  <si>
    <t xml:space="preserve">Коммутатор </t>
  </si>
  <si>
    <t xml:space="preserve">Витая пара </t>
  </si>
  <si>
    <t xml:space="preserve">бухта</t>
  </si>
  <si>
    <t xml:space="preserve">Колонки </t>
  </si>
  <si>
    <t xml:space="preserve">Веб-камера</t>
  </si>
  <si>
    <t xml:space="preserve">Сетевая карта</t>
  </si>
  <si>
    <t xml:space="preserve">IP-телефон</t>
  </si>
  <si>
    <t xml:space="preserve">Итого:</t>
  </si>
  <si>
    <t xml:space="preserve">В результате проведённого расчёта начальная сумма цен единиц товара составила: 81 005 рублей 43 копейки</t>
  </si>
  <si>
    <t xml:space="preserve">Восемьдесят одна тысяча пять рублей 43 копейки</t>
  </si>
  <si>
    <t xml:space="preserve">* 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   </t>
  </si>
  <si>
    <t xml:space="preserve">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 НМЦК, исходя из наименьшей цены единицы товара и имеющегося у Заказчика объёма финансового обеспечения.                                                  </t>
  </si>
  <si>
    <t xml:space="preserve">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и смысла п.18 приказа Минздрава России от 15.05.2020г. № 450н (с учетом ч.2 ст.6 ГК РФ – по аналогии права)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изделий.</t>
  </si>
  <si>
    <t xml:space="preserve">Информация о валюте, используемой для формирования цены контракта и расчетов с поставщиком (подрядчиком, исполнителем) – Российский рубль.</t>
  </si>
  <si>
    <t xml:space="preserve">Порядок применения официального курса иностранной валюты к рублю Российской Федерации, установленный Центральным банком Российской Федерации и используемый при оплате контракта - не применяется.
Заказчиком были направлены запросы о предоставлении ценовой информации Поставщикам (Подрядчикам, Исполнителям), обладающим опытом оказания услуг соответствующего рода (работ, товаров) для определения начальной (максимальной) цены Контракта и получены ответы на запрос от 3-х (трёх) Поставщиков, - источников ценовой информации (далее – ИЦИ, Коммерческие предложения).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</si>
  <si>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произвёл:__________________________</t>
  </si>
</sst>
</file>

<file path=xl/styles.xml><?xml version="1.0" encoding="utf-8"?>
<styleSheet xmlns="http://schemas.openxmlformats.org/spreadsheetml/2006/main">
  <numFmts count="14">
    <numFmt numFmtId="164" formatCode="General"/>
    <numFmt numFmtId="165" formatCode="_-* #,##0\ _F_-;\-* #,##0\ _F_-;_-* &quot;- &quot;_F_-;_-@_-"/>
    <numFmt numFmtId="166" formatCode="_-* #,##0.00\ _F_-;\-* #,##0.00\ _F_-;_-* \-??\ _F_-;_-@_-"/>
    <numFmt numFmtId="167" formatCode="0"/>
    <numFmt numFmtId="168" formatCode="_(\$* #,##0.00_);_(\$* \(#,##0.00\);_(\$* \-??_);_(@_)"/>
    <numFmt numFmtId="169" formatCode="_-* #,##0.00&quot;р.&quot;_-;\-* #,##0.00&quot;р.&quot;_-;_-* \-??&quot;р.&quot;_-;_-@_-"/>
    <numFmt numFmtId="170" formatCode="0%"/>
    <numFmt numFmtId="171" formatCode="_(* #,##0.00_);_(* \(#,##0.00\);_(* \-??_);_(@_)"/>
    <numFmt numFmtId="172" formatCode="_-* #,##0.00\ _D_M_-;\-* #,##0.00\ _D_M_-;_-* \-??\ _D_M_-;_-@_-"/>
    <numFmt numFmtId="173" formatCode="_-* #,##0.00_р_._-;\-* #,##0.00_р_._-;_-* \-??_р_._-;_-@_-"/>
    <numFmt numFmtId="174" formatCode="#,##0.00"/>
    <numFmt numFmtId="175" formatCode="0.00"/>
    <numFmt numFmtId="176" formatCode="@"/>
    <numFmt numFmtId="177" formatCode="#,##0.00_р_."/>
  </numFmts>
  <fonts count="38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News Gothic MT"/>
      <family val="2"/>
      <charset val="1"/>
    </font>
    <font>
      <sz val="10"/>
      <name val="Arial"/>
      <family val="2"/>
      <charset val="1"/>
    </font>
    <font>
      <sz val="10"/>
      <name val="MS Sans Serif"/>
      <family val="2"/>
      <charset val="1"/>
    </font>
    <font>
      <sz val="8"/>
      <name val="Sans EE"/>
      <family val="0"/>
      <charset val="238"/>
    </font>
    <font>
      <u val="single"/>
      <sz val="11"/>
      <color theme="10"/>
      <name val="Calibri"/>
      <family val="2"/>
      <charset val="204"/>
    </font>
    <font>
      <u val="single"/>
      <sz val="10"/>
      <color rgb="FF0000FF"/>
      <name val="Arial Cyr"/>
      <family val="0"/>
      <charset val="204"/>
    </font>
    <font>
      <sz val="10"/>
      <name val="Arial Cyr"/>
      <family val="0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8"/>
      <name val="Arial"/>
      <family val="2"/>
      <charset val="1"/>
    </font>
    <font>
      <sz val="10"/>
      <color rgb="FF000000"/>
      <name val="MS Sans Serif"/>
      <family val="2"/>
      <charset val="204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b val="true"/>
      <sz val="9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</font>
    <font>
      <i val="true"/>
      <sz val="9"/>
      <color rgb="FF000000"/>
      <name val="Times New Roman"/>
      <family val="1"/>
      <charset val="204"/>
    </font>
    <font>
      <b val="true"/>
      <sz val="8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b val="true"/>
      <sz val="7"/>
      <color rgb="FF000000"/>
      <name val="Times New Roman"/>
      <family val="1"/>
      <charset val="204"/>
    </font>
    <font>
      <b val="true"/>
      <sz val="7"/>
      <color theme="1"/>
      <name val="Times New Roman"/>
      <family val="1"/>
      <charset val="204"/>
    </font>
    <font>
      <sz val="7"/>
      <color theme="1"/>
      <name val="Calibri"/>
      <family val="2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128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128"/>
    </font>
    <font>
      <sz val="10"/>
      <color rgb="FF000000"/>
      <name val="Times New Roman"/>
      <family val="1"/>
    </font>
    <font>
      <b val="true"/>
      <sz val="12"/>
      <color theme="1"/>
      <name val="Times New Roman"/>
      <family val="1"/>
      <charset val="204"/>
    </font>
    <font>
      <sz val="9"/>
      <name val="Times New Roman"/>
      <family val="1"/>
      <charset val="1"/>
    </font>
    <font>
      <sz val="10.5"/>
      <name val="Times New Roman"/>
      <family val="1"/>
      <charset val="1"/>
    </font>
    <font>
      <sz val="10.5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</borders>
  <cellStyleXfs count="5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171" fontId="13" fillId="0" borderId="0" applyFont="true" applyBorder="false" applyAlignment="true" applyProtection="false">
      <alignment horizontal="general" vertical="bottom" textRotation="0" wrapText="false" indent="0" shrinkToFit="false"/>
    </xf>
    <xf numFmtId="172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2" xfId="0" applyFont="true" applyBorder="true" applyAlignment="true" applyProtection="true">
      <alignment horizontal="center" vertical="center" textRotation="0" wrapText="true" indent="0" shrinkToFit="false" readingOrder="1"/>
      <protection locked="true" hidden="false"/>
    </xf>
    <xf numFmtId="164" fontId="2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2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3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6" fontId="25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28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9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30" fillId="0" borderId="6" xfId="4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30" fillId="0" borderId="3" xfId="4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30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28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28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31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2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3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4" fontId="2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5" fillId="0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35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6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4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illiers [0]_RESULTS" xfId="20"/>
    <cellStyle name="Milliers_RESULTS" xfId="21"/>
    <cellStyle name="Normal 2" xfId="22"/>
    <cellStyle name="Normal 23" xfId="23"/>
    <cellStyle name="Normal_Petra Order Sheet FY 99" xfId="24"/>
    <cellStyle name="normálne_Hárok1" xfId="25"/>
    <cellStyle name="Standard 3" xfId="26"/>
    <cellStyle name="Style 1" xfId="27"/>
    <cellStyle name="Гиперссылка 2" xfId="28"/>
    <cellStyle name="Гиперссылка 3" xfId="29"/>
    <cellStyle name="Денежный 2" xfId="30"/>
    <cellStyle name="Денежный 3" xfId="31"/>
    <cellStyle name="Обычный 10" xfId="32"/>
    <cellStyle name="Обычный 2" xfId="33"/>
    <cellStyle name="Обычный 2 2" xfId="34"/>
    <cellStyle name="Обычный 2 2 2 2" xfId="35"/>
    <cellStyle name="Обычный 2 3" xfId="36"/>
    <cellStyle name="Обычный 2 4" xfId="37"/>
    <cellStyle name="Обычный 3" xfId="38"/>
    <cellStyle name="Обычный 3 2" xfId="39"/>
    <cellStyle name="Обычный 3 3" xfId="40"/>
    <cellStyle name="Обычный 4" xfId="41"/>
    <cellStyle name="Обычный 4 2" xfId="42"/>
    <cellStyle name="Обычный 5" xfId="43"/>
    <cellStyle name="Обычный 6" xfId="44"/>
    <cellStyle name="Обычный 7" xfId="45"/>
    <cellStyle name="Обычный 8" xfId="46"/>
    <cellStyle name="Обычный 8 2" xfId="47"/>
    <cellStyle name="Обычный 9" xfId="48"/>
    <cellStyle name="Процентный 2" xfId="49"/>
    <cellStyle name="Финансовый 2" xfId="50"/>
    <cellStyle name="Финансовый 3" xfId="51"/>
    <cellStyle name="Финансовый 4" xfId="52"/>
    <cellStyle name="Финансовый 5" xfId="53"/>
  </cellStyles>
  <dxfs count="3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FFF"/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9</xdr:col>
      <xdr:colOff>31320</xdr:colOff>
      <xdr:row>2</xdr:row>
      <xdr:rowOff>787680</xdr:rowOff>
    </xdr:from>
    <xdr:to>
      <xdr:col>9</xdr:col>
      <xdr:colOff>861840</xdr:colOff>
      <xdr:row>2</xdr:row>
      <xdr:rowOff>1150560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9129600" y="1825920"/>
          <a:ext cx="830520" cy="36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4320</xdr:colOff>
      <xdr:row>2</xdr:row>
      <xdr:rowOff>526320</xdr:rowOff>
    </xdr:from>
    <xdr:to>
      <xdr:col>8</xdr:col>
      <xdr:colOff>906480</xdr:colOff>
      <xdr:row>2</xdr:row>
      <xdr:rowOff>983880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8115840" y="1564560"/>
          <a:ext cx="902160" cy="457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455040</xdr:colOff>
      <xdr:row>25</xdr:row>
      <xdr:rowOff>82800</xdr:rowOff>
    </xdr:from>
    <xdr:to>
      <xdr:col>10</xdr:col>
      <xdr:colOff>632880</xdr:colOff>
      <xdr:row>26</xdr:row>
      <xdr:rowOff>159480</xdr:rowOff>
    </xdr:to>
    <xdr:sp>
      <xdr:nvSpPr>
        <xdr:cNvPr id="2" name="TextBox 2"/>
        <xdr:cNvSpPr/>
      </xdr:nvSpPr>
      <xdr:spPr>
        <a:xfrm>
          <a:off x="10600560" y="6520320"/>
          <a:ext cx="177840" cy="2577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22" colorId="64" zoomScale="100" zoomScaleNormal="100" zoomScalePageLayoutView="100" workbookViewId="0">
      <selection pane="topLeft" activeCell="B44" activeCellId="0" sqref="B44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2" width="33.24"/>
    <col collapsed="false" customWidth="true" hidden="false" outlineLevel="0" max="3" min="3" style="3" width="7.37"/>
    <col collapsed="false" customWidth="true" hidden="false" outlineLevel="0" max="4" min="4" style="3" width="14.19"/>
    <col collapsed="false" customWidth="true" hidden="false" outlineLevel="0" max="5" min="5" style="2" width="12.42"/>
    <col collapsed="false" customWidth="true" hidden="false" outlineLevel="0" max="6" min="6" style="4" width="12.57"/>
    <col collapsed="false" customWidth="true" hidden="false" outlineLevel="0" max="7" min="7" style="2" width="12.29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2.57"/>
  </cols>
  <sheetData>
    <row r="1" customFormat="false" ht="39.75" hidden="false" customHeight="tru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</row>
    <row r="2" customFormat="false" ht="42" hidden="false" customHeight="true" outlineLevel="0" collapsed="false">
      <c r="A2" s="7" t="s">
        <v>1</v>
      </c>
      <c r="B2" s="7" t="s">
        <v>2</v>
      </c>
      <c r="C2" s="8" t="s">
        <v>3</v>
      </c>
      <c r="D2" s="9" t="s">
        <v>4</v>
      </c>
      <c r="E2" s="10" t="s">
        <v>5</v>
      </c>
      <c r="F2" s="10"/>
      <c r="G2" s="10"/>
      <c r="H2" s="11" t="s">
        <v>6</v>
      </c>
      <c r="I2" s="11"/>
      <c r="J2" s="11"/>
      <c r="K2" s="10" t="s">
        <v>7</v>
      </c>
      <c r="L2" s="10"/>
      <c r="M2" s="10"/>
    </row>
    <row r="3" customFormat="false" ht="93.75" hidden="false" customHeight="true" outlineLevel="0" collapsed="false">
      <c r="A3" s="7"/>
      <c r="B3" s="7"/>
      <c r="C3" s="7"/>
      <c r="D3" s="7"/>
      <c r="E3" s="7" t="s">
        <v>8</v>
      </c>
      <c r="F3" s="7" t="s">
        <v>9</v>
      </c>
      <c r="G3" s="7" t="s">
        <v>10</v>
      </c>
      <c r="H3" s="7" t="s">
        <v>11</v>
      </c>
      <c r="I3" s="12" t="s">
        <v>12</v>
      </c>
      <c r="J3" s="12" t="s">
        <v>13</v>
      </c>
      <c r="K3" s="13" t="s">
        <v>14</v>
      </c>
      <c r="L3" s="14" t="s">
        <v>15</v>
      </c>
      <c r="M3" s="15" t="s">
        <v>16</v>
      </c>
    </row>
    <row r="4" s="22" customFormat="true" ht="15" hidden="false" customHeight="false" outlineLevel="0" collapsed="false">
      <c r="A4" s="16" t="n">
        <v>1</v>
      </c>
      <c r="B4" s="17" t="n">
        <v>2</v>
      </c>
      <c r="C4" s="18" t="n">
        <v>3</v>
      </c>
      <c r="D4" s="18" t="n">
        <v>4</v>
      </c>
      <c r="E4" s="17" t="n">
        <v>5</v>
      </c>
      <c r="F4" s="19" t="s">
        <v>17</v>
      </c>
      <c r="G4" s="20" t="n">
        <v>7</v>
      </c>
      <c r="H4" s="20" t="n">
        <v>8</v>
      </c>
      <c r="I4" s="20" t="n">
        <v>9</v>
      </c>
      <c r="J4" s="20" t="n">
        <v>10</v>
      </c>
      <c r="K4" s="20" t="n">
        <v>11</v>
      </c>
      <c r="L4" s="21" t="n">
        <v>12</v>
      </c>
      <c r="M4" s="21" t="n">
        <v>13</v>
      </c>
    </row>
    <row r="5" customFormat="false" ht="15" hidden="false" customHeight="false" outlineLevel="0" collapsed="false">
      <c r="A5" s="23" t="n">
        <v>1</v>
      </c>
      <c r="B5" s="24" t="s">
        <v>18</v>
      </c>
      <c r="C5" s="25" t="s">
        <v>19</v>
      </c>
      <c r="D5" s="25" t="s">
        <v>20</v>
      </c>
      <c r="E5" s="26" t="n">
        <v>320.65</v>
      </c>
      <c r="F5" s="27" t="n">
        <v>302.5</v>
      </c>
      <c r="G5" s="26" t="n">
        <v>329.72</v>
      </c>
      <c r="H5" s="28" t="n">
        <f aca="false">AVERAGEA(E5:G5)</f>
        <v>317.623333333333</v>
      </c>
      <c r="I5" s="29" t="n">
        <f aca="false">SQRT(((SUM((POWER(G5-H5,2)),(POWER(F5-H5,2)),(POWER(E5-H5,2)))/(COLUMNS(E5:G5)-1))))</f>
        <v>13.8601094271775</v>
      </c>
      <c r="J5" s="30" t="n">
        <f aca="false">ROUND(I5/H5*100,2)</f>
        <v>4.36</v>
      </c>
      <c r="K5" s="31" t="n">
        <f aca="false">H5</f>
        <v>317.623333333333</v>
      </c>
      <c r="L5" s="31" t="n">
        <f aca="false">F5</f>
        <v>302.5</v>
      </c>
      <c r="M5" s="31" t="n">
        <f aca="false">ROUNDDOWN(L5,2)</f>
        <v>302.5</v>
      </c>
    </row>
    <row r="6" customFormat="false" ht="15" hidden="false" customHeight="false" outlineLevel="0" collapsed="false">
      <c r="A6" s="23" t="n">
        <v>2</v>
      </c>
      <c r="B6" s="24" t="s">
        <v>21</v>
      </c>
      <c r="C6" s="25" t="s">
        <v>19</v>
      </c>
      <c r="D6" s="25" t="s">
        <v>20</v>
      </c>
      <c r="E6" s="26" t="n">
        <v>3206.5</v>
      </c>
      <c r="F6" s="27" t="n">
        <v>3025</v>
      </c>
      <c r="G6" s="26" t="n">
        <v>3297.25</v>
      </c>
      <c r="H6" s="28" t="n">
        <f aca="false">AVERAGEA(E6:G6)</f>
        <v>3176.25</v>
      </c>
      <c r="I6" s="29" t="n">
        <f aca="false">SQRT(((SUM((POWER(G6-H6,2)),(POWER(F6-H6,2)),(POWER(E6-H6,2)))/(COLUMNS(E6:G6)-1))))</f>
        <v>138.622914772414</v>
      </c>
      <c r="J6" s="30" t="n">
        <f aca="false">ROUND(I6/H6*100,2)</f>
        <v>4.36</v>
      </c>
      <c r="K6" s="31" t="n">
        <f aca="false">H6</f>
        <v>3176.25</v>
      </c>
      <c r="L6" s="31" t="n">
        <f aca="false">F6</f>
        <v>3025</v>
      </c>
      <c r="M6" s="31" t="n">
        <f aca="false">ROUNDDOWN(L6,2)</f>
        <v>3025</v>
      </c>
    </row>
    <row r="7" customFormat="false" ht="15" hidden="false" customHeight="false" outlineLevel="0" collapsed="false">
      <c r="A7" s="23" t="n">
        <v>3</v>
      </c>
      <c r="B7" s="24" t="s">
        <v>21</v>
      </c>
      <c r="C7" s="25" t="s">
        <v>19</v>
      </c>
      <c r="D7" s="25" t="s">
        <v>20</v>
      </c>
      <c r="E7" s="26" t="n">
        <v>9234.72</v>
      </c>
      <c r="F7" s="27" t="n">
        <v>8712</v>
      </c>
      <c r="G7" s="26" t="n">
        <v>9496.08</v>
      </c>
      <c r="H7" s="28" t="n">
        <f aca="false">AVERAGEA(E7:G7)</f>
        <v>9147.6</v>
      </c>
      <c r="I7" s="29" t="n">
        <f aca="false">SQRT(((SUM((POWER(G7-H7,2)),(POWER(F7-H7,2)),(POWER(E7-H7,2)))/(COLUMNS(E7:G7)-1))))</f>
        <v>399.233994544553</v>
      </c>
      <c r="J7" s="30" t="n">
        <f aca="false">ROUND(I7/H7*100,2)</f>
        <v>4.36</v>
      </c>
      <c r="K7" s="31" t="n">
        <f aca="false">H7</f>
        <v>9147.6</v>
      </c>
      <c r="L7" s="31" t="n">
        <f aca="false">F7</f>
        <v>8712</v>
      </c>
      <c r="M7" s="31" t="n">
        <f aca="false">ROUNDDOWN(L7,2)</f>
        <v>8712</v>
      </c>
    </row>
    <row r="8" customFormat="false" ht="15" hidden="false" customHeight="false" outlineLevel="0" collapsed="false">
      <c r="A8" s="23" t="n">
        <v>4</v>
      </c>
      <c r="B8" s="24" t="s">
        <v>22</v>
      </c>
      <c r="C8" s="25" t="s">
        <v>19</v>
      </c>
      <c r="D8" s="25" t="s">
        <v>20</v>
      </c>
      <c r="E8" s="26" t="n">
        <v>8336.9</v>
      </c>
      <c r="F8" s="27" t="n">
        <v>7865</v>
      </c>
      <c r="G8" s="26" t="n">
        <v>8572.85</v>
      </c>
      <c r="H8" s="28" t="n">
        <f aca="false">AVERAGEA(E8:G8)</f>
        <v>8258.25</v>
      </c>
      <c r="I8" s="29" t="n">
        <f aca="false">SQRT(((SUM((POWER(G8-H8,2)),(POWER(F8-H8,2)),(POWER(E8-H8,2)))/(COLUMNS(E8:G8)-1))))</f>
        <v>360.419578408277</v>
      </c>
      <c r="J8" s="30" t="n">
        <f aca="false">ROUND(I8/H8*100,2)</f>
        <v>4.36</v>
      </c>
      <c r="K8" s="31" t="n">
        <f aca="false">H8</f>
        <v>8258.25</v>
      </c>
      <c r="L8" s="31" t="n">
        <f aca="false">F8</f>
        <v>7865</v>
      </c>
      <c r="M8" s="31" t="n">
        <f aca="false">ROUNDDOWN(L8,2)</f>
        <v>7865</v>
      </c>
    </row>
    <row r="9" customFormat="false" ht="15" hidden="false" customHeight="false" outlineLevel="0" collapsed="false">
      <c r="A9" s="23" t="n">
        <v>5</v>
      </c>
      <c r="B9" s="32" t="s">
        <v>23</v>
      </c>
      <c r="C9" s="25" t="s">
        <v>19</v>
      </c>
      <c r="D9" s="25" t="s">
        <v>20</v>
      </c>
      <c r="E9" s="26" t="n">
        <v>320.65</v>
      </c>
      <c r="F9" s="27" t="n">
        <v>302.5</v>
      </c>
      <c r="G9" s="26" t="n">
        <v>329.72</v>
      </c>
      <c r="H9" s="28" t="n">
        <f aca="false">AVERAGEA(E9:G9)</f>
        <v>317.623333333333</v>
      </c>
      <c r="I9" s="29" t="n">
        <f aca="false">SQRT(((SUM((POWER(G9-H9,2)),(POWER(F9-H9,2)),(POWER(E9-H9,2)))/(COLUMNS(E9:G9)-1))))</f>
        <v>13.8601094271775</v>
      </c>
      <c r="J9" s="30" t="n">
        <f aca="false">ROUND(I9/H9*100,2)</f>
        <v>4.36</v>
      </c>
      <c r="K9" s="31" t="n">
        <f aca="false">H9</f>
        <v>317.623333333333</v>
      </c>
      <c r="L9" s="31" t="n">
        <f aca="false">F9</f>
        <v>302.5</v>
      </c>
      <c r="M9" s="31" t="n">
        <f aca="false">ROUNDDOWN(L9,2)</f>
        <v>302.5</v>
      </c>
    </row>
    <row r="10" customFormat="false" ht="16.4" hidden="false" customHeight="true" outlineLevel="0" collapsed="false">
      <c r="A10" s="23" t="n">
        <v>6</v>
      </c>
      <c r="B10" s="32" t="s">
        <v>23</v>
      </c>
      <c r="C10" s="25" t="s">
        <v>19</v>
      </c>
      <c r="D10" s="25" t="s">
        <v>20</v>
      </c>
      <c r="E10" s="26" t="n">
        <v>179.56</v>
      </c>
      <c r="F10" s="27" t="n">
        <v>169.4</v>
      </c>
      <c r="G10" s="26" t="n">
        <v>184.64</v>
      </c>
      <c r="H10" s="28" t="n">
        <f aca="false">AVERAGEA(E10:G10)</f>
        <v>177.866666666667</v>
      </c>
      <c r="I10" s="29" t="n">
        <f aca="false">SQRT(((SUM((POWER(G10-H10,2)),(POWER(F10-H10,2)),(POWER(E10-H10,2)))/(COLUMNS(E10:G10)-1))))</f>
        <v>7.75982817679188</v>
      </c>
      <c r="J10" s="30" t="n">
        <f aca="false">ROUND(I10/H10*100,2)</f>
        <v>4.36</v>
      </c>
      <c r="K10" s="31" t="n">
        <f aca="false">H10</f>
        <v>177.866666666667</v>
      </c>
      <c r="L10" s="31" t="n">
        <f aca="false">F10</f>
        <v>169.4</v>
      </c>
      <c r="M10" s="31" t="n">
        <f aca="false">ROUNDDOWN(L10,2)</f>
        <v>169.4</v>
      </c>
    </row>
    <row r="11" customFormat="false" ht="15" hidden="false" customHeight="false" outlineLevel="0" collapsed="false">
      <c r="A11" s="23" t="n">
        <v>7</v>
      </c>
      <c r="B11" s="32" t="s">
        <v>23</v>
      </c>
      <c r="C11" s="25" t="s">
        <v>19</v>
      </c>
      <c r="D11" s="25" t="s">
        <v>20</v>
      </c>
      <c r="E11" s="26" t="n">
        <v>410.43</v>
      </c>
      <c r="F11" s="27" t="n">
        <v>387.2</v>
      </c>
      <c r="G11" s="26" t="n">
        <v>422.04</v>
      </c>
      <c r="H11" s="28" t="n">
        <f aca="false">AVERAGEA(E11:G11)</f>
        <v>406.556666666667</v>
      </c>
      <c r="I11" s="29" t="n">
        <f aca="false">SQRT(((SUM((POWER(G11-H11,2)),(POWER(F11-H11,2)),(POWER(E11-H11,2)))/(COLUMNS(E11:G11)-1))))</f>
        <v>17.7400234873952</v>
      </c>
      <c r="J11" s="30" t="n">
        <f aca="false">ROUND(I11/H11*100,2)</f>
        <v>4.36</v>
      </c>
      <c r="K11" s="31" t="n">
        <f aca="false">H11</f>
        <v>406.556666666667</v>
      </c>
      <c r="L11" s="31" t="n">
        <f aca="false">F11</f>
        <v>387.2</v>
      </c>
      <c r="M11" s="31" t="n">
        <f aca="false">ROUNDDOWN(L11,2)</f>
        <v>387.2</v>
      </c>
    </row>
    <row r="12" customFormat="false" ht="15" hidden="false" customHeight="false" outlineLevel="0" collapsed="false">
      <c r="A12" s="23" t="n">
        <v>8</v>
      </c>
      <c r="B12" s="32" t="s">
        <v>24</v>
      </c>
      <c r="C12" s="25" t="s">
        <v>19</v>
      </c>
      <c r="D12" s="25" t="s">
        <v>20</v>
      </c>
      <c r="E12" s="26" t="n">
        <v>4617.36</v>
      </c>
      <c r="F12" s="27" t="n">
        <v>4356</v>
      </c>
      <c r="G12" s="26" t="n">
        <v>4748.04</v>
      </c>
      <c r="H12" s="28" t="n">
        <f aca="false">AVERAGEA(E12:G12)</f>
        <v>4573.8</v>
      </c>
      <c r="I12" s="29" t="n">
        <f aca="false">SQRT(((SUM((POWER(G12-H12,2)),(POWER(F12-H12,2)),(POWER(E12-H12,2)))/(COLUMNS(E12:G12)-1))))</f>
        <v>199.616997272276</v>
      </c>
      <c r="J12" s="30" t="n">
        <f aca="false">ROUND(I12/H12*100,2)</f>
        <v>4.36</v>
      </c>
      <c r="K12" s="31" t="n">
        <f aca="false">H12</f>
        <v>4573.8</v>
      </c>
      <c r="L12" s="31" t="n">
        <f aca="false">F12</f>
        <v>4356</v>
      </c>
      <c r="M12" s="31" t="n">
        <f aca="false">ROUNDDOWN(L12,2)</f>
        <v>4356</v>
      </c>
    </row>
    <row r="13" customFormat="false" ht="15" hidden="false" customHeight="false" outlineLevel="0" collapsed="false">
      <c r="A13" s="23" t="n">
        <v>9</v>
      </c>
      <c r="B13" s="32" t="s">
        <v>25</v>
      </c>
      <c r="C13" s="25" t="s">
        <v>19</v>
      </c>
      <c r="D13" s="25" t="s">
        <v>20</v>
      </c>
      <c r="E13" s="26" t="n">
        <v>3591.28</v>
      </c>
      <c r="F13" s="27" t="n">
        <v>3388</v>
      </c>
      <c r="G13" s="26" t="n">
        <v>3692.92</v>
      </c>
      <c r="H13" s="28" t="n">
        <f aca="false">AVERAGEA(E13:G13)</f>
        <v>3557.4</v>
      </c>
      <c r="I13" s="29" t="n">
        <f aca="false">SQRT(((SUM((POWER(G13-H13,2)),(POWER(F13-H13,2)),(POWER(E13-H13,2)))/(COLUMNS(E13:G13)-1))))</f>
        <v>155.257664545104</v>
      </c>
      <c r="J13" s="30" t="n">
        <f aca="false">ROUND(I13/H13*100,2)</f>
        <v>4.36</v>
      </c>
      <c r="K13" s="31" t="n">
        <f aca="false">H13</f>
        <v>3557.4</v>
      </c>
      <c r="L13" s="31" t="n">
        <f aca="false">F13</f>
        <v>3388</v>
      </c>
      <c r="M13" s="31" t="n">
        <f aca="false">ROUNDDOWN(L13,2)</f>
        <v>3388</v>
      </c>
    </row>
    <row r="14" customFormat="false" ht="15" hidden="false" customHeight="false" outlineLevel="0" collapsed="false">
      <c r="A14" s="23" t="n">
        <v>10</v>
      </c>
      <c r="B14" s="32" t="s">
        <v>26</v>
      </c>
      <c r="C14" s="25" t="s">
        <v>19</v>
      </c>
      <c r="D14" s="25" t="s">
        <v>20</v>
      </c>
      <c r="E14" s="26" t="n">
        <v>19239</v>
      </c>
      <c r="F14" s="27" t="n">
        <v>18150</v>
      </c>
      <c r="G14" s="26" t="n">
        <v>19783.5</v>
      </c>
      <c r="H14" s="28" t="n">
        <f aca="false">AVERAGEA(E14:G14)</f>
        <v>19057.5</v>
      </c>
      <c r="I14" s="29" t="n">
        <f aca="false">SQRT(((SUM((POWER(G14-H14,2)),(POWER(F14-H14,2)),(POWER(E14-H14,2)))/(COLUMNS(E14:G14)-1))))</f>
        <v>831.737488634485</v>
      </c>
      <c r="J14" s="30" t="n">
        <f aca="false">ROUND(I14/H14*100,2)</f>
        <v>4.36</v>
      </c>
      <c r="K14" s="31" t="n">
        <f aca="false">H14</f>
        <v>19057.5</v>
      </c>
      <c r="L14" s="31" t="n">
        <f aca="false">F14</f>
        <v>18150</v>
      </c>
      <c r="M14" s="31" t="n">
        <f aca="false">ROUNDDOWN(L14,2)</f>
        <v>18150</v>
      </c>
    </row>
    <row r="15" customFormat="false" ht="15" hidden="false" customHeight="false" outlineLevel="0" collapsed="false">
      <c r="A15" s="23" t="n">
        <v>11</v>
      </c>
      <c r="B15" s="32" t="s">
        <v>27</v>
      </c>
      <c r="C15" s="25" t="s">
        <v>19</v>
      </c>
      <c r="D15" s="25" t="s">
        <v>20</v>
      </c>
      <c r="E15" s="26" t="n">
        <v>513.04</v>
      </c>
      <c r="F15" s="27" t="n">
        <v>484</v>
      </c>
      <c r="G15" s="26" t="n">
        <v>527.56</v>
      </c>
      <c r="H15" s="28" t="n">
        <f aca="false">AVERAGEA(E15:G15)</f>
        <v>508.2</v>
      </c>
      <c r="I15" s="29" t="n">
        <f aca="false">SQRT(((SUM((POWER(G15-H15,2)),(POWER(F15-H15,2)),(POWER(E15-H15,2)))/(COLUMNS(E15:G15)-1))))</f>
        <v>22.1796663635862</v>
      </c>
      <c r="J15" s="30" t="n">
        <f aca="false">ROUND(I15/H15*100,2)</f>
        <v>4.36</v>
      </c>
      <c r="K15" s="31" t="n">
        <f aca="false">H15</f>
        <v>508.2</v>
      </c>
      <c r="L15" s="31" t="n">
        <f aca="false">F15</f>
        <v>484</v>
      </c>
      <c r="M15" s="31" t="n">
        <f aca="false">ROUNDDOWN(L15,2)</f>
        <v>484</v>
      </c>
    </row>
    <row r="16" customFormat="false" ht="15" hidden="false" customHeight="false" outlineLevel="0" collapsed="false">
      <c r="A16" s="23" t="n">
        <v>12</v>
      </c>
      <c r="B16" s="32" t="s">
        <v>28</v>
      </c>
      <c r="C16" s="25" t="s">
        <v>19</v>
      </c>
      <c r="D16" s="25" t="n">
        <v>3059.11</v>
      </c>
      <c r="E16" s="26" t="n">
        <v>641.3</v>
      </c>
      <c r="F16" s="27" t="n">
        <v>605</v>
      </c>
      <c r="G16" s="26" t="n">
        <v>659.45</v>
      </c>
      <c r="H16" s="28" t="n">
        <f aca="false">AVERAGEA(E16:G16)</f>
        <v>635.25</v>
      </c>
      <c r="I16" s="29" t="n">
        <f aca="false">SQRT(((SUM((POWER(G16-H16,2)),(POWER(F16-H16,2)),(POWER(E16-H16,2)))/(COLUMNS(E16:G16)-1))))</f>
        <v>27.7245829544828</v>
      </c>
      <c r="J16" s="30" t="n">
        <f aca="false">ROUND(I16/H16*100,2)</f>
        <v>4.36</v>
      </c>
      <c r="K16" s="31" t="n">
        <f aca="false">H16</f>
        <v>635.25</v>
      </c>
      <c r="L16" s="31" t="n">
        <f aca="false">F16</f>
        <v>605</v>
      </c>
      <c r="M16" s="31" t="n">
        <f aca="false">ROUNDDOWN(L16,2)</f>
        <v>605</v>
      </c>
    </row>
    <row r="17" customFormat="false" ht="15" hidden="false" customHeight="false" outlineLevel="0" collapsed="false">
      <c r="A17" s="23" t="n">
        <v>13</v>
      </c>
      <c r="B17" s="32" t="s">
        <v>29</v>
      </c>
      <c r="C17" s="25" t="s">
        <v>19</v>
      </c>
      <c r="D17" s="25" t="s">
        <v>20</v>
      </c>
      <c r="E17" s="26" t="n">
        <v>2308.68</v>
      </c>
      <c r="F17" s="27" t="n">
        <v>2178</v>
      </c>
      <c r="G17" s="26" t="n">
        <v>2374.02</v>
      </c>
      <c r="H17" s="28" t="n">
        <f aca="false">AVERAGEA(E17:G17)</f>
        <v>2286.9</v>
      </c>
      <c r="I17" s="29" t="n">
        <f aca="false">SQRT(((SUM((POWER(G17-H17,2)),(POWER(F17-H17,2)),(POWER(E17-H17,2)))/(COLUMNS(E17:G17)-1))))</f>
        <v>99.8084986361382</v>
      </c>
      <c r="J17" s="30" t="n">
        <f aca="false">ROUND(I17/H17*100,2)</f>
        <v>4.36</v>
      </c>
      <c r="K17" s="31" t="n">
        <f aca="false">H17</f>
        <v>2286.9</v>
      </c>
      <c r="L17" s="31" t="n">
        <f aca="false">F17</f>
        <v>2178</v>
      </c>
      <c r="M17" s="31" t="n">
        <f aca="false">ROUNDDOWN(L17,2)</f>
        <v>2178</v>
      </c>
    </row>
    <row r="18" customFormat="false" ht="15" hidden="false" customHeight="false" outlineLevel="0" collapsed="false">
      <c r="A18" s="23" t="n">
        <v>14</v>
      </c>
      <c r="B18" s="32" t="s">
        <v>30</v>
      </c>
      <c r="C18" s="25" t="s">
        <v>19</v>
      </c>
      <c r="D18" s="33" t="n">
        <v>5904.75</v>
      </c>
      <c r="E18" s="26" t="n">
        <v>3206.5</v>
      </c>
      <c r="F18" s="27" t="n">
        <v>3025</v>
      </c>
      <c r="G18" s="26" t="n">
        <v>3297.25</v>
      </c>
      <c r="H18" s="28" t="n">
        <f aca="false">AVERAGEA(E18:G18)</f>
        <v>3176.25</v>
      </c>
      <c r="I18" s="29" t="n">
        <f aca="false">SQRT(((SUM((POWER(G18-H18,2)),(POWER(F18-H18,2)),(POWER(E18-H18,2)))/(COLUMNS(E18:G18)-1))))</f>
        <v>138.622914772414</v>
      </c>
      <c r="J18" s="30" t="n">
        <f aca="false">ROUND(I18/H18*100,2)</f>
        <v>4.36</v>
      </c>
      <c r="K18" s="31" t="n">
        <f aca="false">H18</f>
        <v>3176.25</v>
      </c>
      <c r="L18" s="31" t="n">
        <f aca="false">F18</f>
        <v>3025</v>
      </c>
      <c r="M18" s="31" t="n">
        <f aca="false">ROUNDDOWN(L18,2)</f>
        <v>3025</v>
      </c>
    </row>
    <row r="19" customFormat="false" ht="15" hidden="false" customHeight="false" outlineLevel="0" collapsed="false">
      <c r="A19" s="23" t="n">
        <v>15</v>
      </c>
      <c r="B19" s="32" t="s">
        <v>31</v>
      </c>
      <c r="C19" s="25" t="s">
        <v>19</v>
      </c>
      <c r="D19" s="33" t="n">
        <v>536.33</v>
      </c>
      <c r="E19" s="26" t="n">
        <v>641.3</v>
      </c>
      <c r="F19" s="27" t="n">
        <v>605</v>
      </c>
      <c r="G19" s="26" t="n">
        <v>659.45</v>
      </c>
      <c r="H19" s="28" t="n">
        <f aca="false">AVERAGEA(E19:G19)</f>
        <v>635.25</v>
      </c>
      <c r="I19" s="29" t="n">
        <f aca="false">SQRT(((SUM((POWER(G19-H19,2)),(POWER(F19-H19,2)),(POWER(E19-H19,2)))/(COLUMNS(E19:G19)-1))))</f>
        <v>27.7245829544828</v>
      </c>
      <c r="J19" s="30" t="n">
        <f aca="false">ROUND(I19/H19*100,2)</f>
        <v>4.36</v>
      </c>
      <c r="K19" s="31" t="n">
        <f aca="false">H19</f>
        <v>635.25</v>
      </c>
      <c r="L19" s="31" t="n">
        <f aca="false">D19</f>
        <v>536.33</v>
      </c>
      <c r="M19" s="31" t="n">
        <f aca="false">ROUNDDOWN(L19,2)</f>
        <v>536.33</v>
      </c>
    </row>
    <row r="20" customFormat="false" ht="15" hidden="false" customHeight="false" outlineLevel="0" collapsed="false">
      <c r="A20" s="23" t="n">
        <v>16</v>
      </c>
      <c r="B20" s="32" t="s">
        <v>32</v>
      </c>
      <c r="C20" s="25" t="s">
        <v>19</v>
      </c>
      <c r="D20" s="25" t="s">
        <v>20</v>
      </c>
      <c r="E20" s="26" t="n">
        <v>2757.59</v>
      </c>
      <c r="F20" s="27" t="n">
        <v>2601.5</v>
      </c>
      <c r="G20" s="26" t="n">
        <v>2835.63</v>
      </c>
      <c r="H20" s="28" t="n">
        <f aca="false">AVERAGEA(E20:G20)</f>
        <v>2731.57333333333</v>
      </c>
      <c r="I20" s="29" t="n">
        <f aca="false">SQRT(((SUM((POWER(G20-H20,2)),(POWER(F20-H20,2)),(POWER(E20-H20,2)))/(COLUMNS(E20:G20)-1))))</f>
        <v>119.213524540353</v>
      </c>
      <c r="J20" s="30" t="n">
        <f aca="false">ROUND(I20/H20*100,2)</f>
        <v>4.36</v>
      </c>
      <c r="K20" s="31" t="n">
        <f aca="false">H20</f>
        <v>2731.57333333333</v>
      </c>
      <c r="L20" s="31" t="n">
        <f aca="false">F20</f>
        <v>2601.5</v>
      </c>
      <c r="M20" s="31" t="n">
        <f aca="false">ROUNDDOWN(L20,2)</f>
        <v>2601.5</v>
      </c>
    </row>
    <row r="21" customFormat="false" ht="15" hidden="false" customHeight="false" outlineLevel="0" collapsed="false">
      <c r="A21" s="23" t="n">
        <v>17</v>
      </c>
      <c r="B21" s="32" t="s">
        <v>33</v>
      </c>
      <c r="C21" s="25" t="s">
        <v>34</v>
      </c>
      <c r="D21" s="25" t="s">
        <v>20</v>
      </c>
      <c r="E21" s="26" t="n">
        <v>12184.7</v>
      </c>
      <c r="F21" s="27" t="n">
        <v>11495</v>
      </c>
      <c r="G21" s="26" t="n">
        <v>12529.55</v>
      </c>
      <c r="H21" s="28" t="n">
        <f aca="false">AVERAGEA(E21:G21)</f>
        <v>12069.75</v>
      </c>
      <c r="I21" s="29" t="n">
        <f aca="false">SQRT(((SUM((POWER(G21-H21,2)),(POWER(F21-H21,2)),(POWER(E21-H21,2)))/(COLUMNS(E21:G21)-1))))</f>
        <v>526.767076135174</v>
      </c>
      <c r="J21" s="30" t="n">
        <f aca="false">ROUND(I21/H21*100,2)</f>
        <v>4.36</v>
      </c>
      <c r="K21" s="31" t="n">
        <f aca="false">H21</f>
        <v>12069.75</v>
      </c>
      <c r="L21" s="31" t="n">
        <f aca="false">F21</f>
        <v>11495</v>
      </c>
      <c r="M21" s="31" t="n">
        <f aca="false">ROUNDDOWN(L21,2)</f>
        <v>11495</v>
      </c>
    </row>
    <row r="22" customFormat="false" ht="15" hidden="false" customHeight="false" outlineLevel="0" collapsed="false">
      <c r="A22" s="23" t="n">
        <v>18</v>
      </c>
      <c r="B22" s="32" t="s">
        <v>35</v>
      </c>
      <c r="C22" s="25" t="s">
        <v>19</v>
      </c>
      <c r="D22" s="25" t="s">
        <v>20</v>
      </c>
      <c r="E22" s="26" t="n">
        <v>769.56</v>
      </c>
      <c r="F22" s="27" t="n">
        <v>726</v>
      </c>
      <c r="G22" s="26" t="n">
        <v>791.34</v>
      </c>
      <c r="H22" s="28" t="n">
        <f aca="false">AVERAGEA(E22:G22)</f>
        <v>762.3</v>
      </c>
      <c r="I22" s="29" t="n">
        <f aca="false">SQRT(((SUM((POWER(G22-H22,2)),(POWER(F22-H22,2)),(POWER(E22-H22,2)))/(COLUMNS(E22:G22)-1))))</f>
        <v>33.2694995453794</v>
      </c>
      <c r="J22" s="30" t="n">
        <f aca="false">ROUND(I22/H22*100,2)</f>
        <v>4.36</v>
      </c>
      <c r="K22" s="31" t="n">
        <f aca="false">H22</f>
        <v>762.3</v>
      </c>
      <c r="L22" s="31" t="n">
        <f aca="false">F22</f>
        <v>726</v>
      </c>
      <c r="M22" s="31" t="n">
        <f aca="false">ROUNDDOWN(L22,2)</f>
        <v>726</v>
      </c>
    </row>
    <row r="23" customFormat="false" ht="15" hidden="false" customHeight="false" outlineLevel="0" collapsed="false">
      <c r="A23" s="23" t="n">
        <v>19</v>
      </c>
      <c r="B23" s="32" t="s">
        <v>36</v>
      </c>
      <c r="C23" s="25" t="s">
        <v>19</v>
      </c>
      <c r="D23" s="25" t="s">
        <v>20</v>
      </c>
      <c r="E23" s="26" t="n">
        <v>2052.16</v>
      </c>
      <c r="F23" s="27" t="n">
        <v>1936</v>
      </c>
      <c r="G23" s="26" t="n">
        <v>2110.24</v>
      </c>
      <c r="H23" s="28" t="n">
        <f aca="false">AVERAGEA(E23:G23)</f>
        <v>2032.8</v>
      </c>
      <c r="I23" s="29" t="n">
        <f aca="false">SQRT(((SUM((POWER(G23-H23,2)),(POWER(F23-H23,2)),(POWER(E23-H23,2)))/(COLUMNS(E23:G23)-1))))</f>
        <v>88.718665454345</v>
      </c>
      <c r="J23" s="30" t="n">
        <f aca="false">ROUND(I23/H23*100,2)</f>
        <v>4.36</v>
      </c>
      <c r="K23" s="31" t="n">
        <f aca="false">H23</f>
        <v>2032.8</v>
      </c>
      <c r="L23" s="31" t="n">
        <f aca="false">F23</f>
        <v>1936</v>
      </c>
      <c r="M23" s="31" t="n">
        <f aca="false">ROUNDDOWN(L23,2)</f>
        <v>1936</v>
      </c>
    </row>
    <row r="24" customFormat="false" ht="15" hidden="false" customHeight="false" outlineLevel="0" collapsed="false">
      <c r="A24" s="23" t="n">
        <v>20</v>
      </c>
      <c r="B24" s="32" t="s">
        <v>37</v>
      </c>
      <c r="C24" s="25" t="s">
        <v>19</v>
      </c>
      <c r="D24" s="25" t="s">
        <v>20</v>
      </c>
      <c r="E24" s="26" t="n">
        <v>1154.34</v>
      </c>
      <c r="F24" s="27" t="n">
        <v>1089</v>
      </c>
      <c r="G24" s="26" t="n">
        <v>1187.01</v>
      </c>
      <c r="H24" s="28" t="n">
        <f aca="false">AVERAGEA(E24:G24)</f>
        <v>1143.45</v>
      </c>
      <c r="I24" s="29" t="n">
        <f aca="false">SQRT(((SUM((POWER(G24-H24,2)),(POWER(F24-H24,2)),(POWER(E24-H24,2)))/(COLUMNS(E24:G24)-1))))</f>
        <v>49.9042493180691</v>
      </c>
      <c r="J24" s="30" t="n">
        <f aca="false">ROUND(I24/H24*100,2)</f>
        <v>4.36</v>
      </c>
      <c r="K24" s="31" t="n">
        <f aca="false">H24</f>
        <v>1143.45</v>
      </c>
      <c r="L24" s="31" t="n">
        <f aca="false">F24</f>
        <v>1089</v>
      </c>
      <c r="M24" s="31" t="n">
        <f aca="false">ROUNDDOWN(L24,2)</f>
        <v>1089</v>
      </c>
    </row>
    <row r="25" customFormat="false" ht="15" hidden="false" customHeight="false" outlineLevel="0" collapsed="false">
      <c r="A25" s="23" t="n">
        <v>21</v>
      </c>
      <c r="B25" s="32" t="s">
        <v>38</v>
      </c>
      <c r="C25" s="25" t="s">
        <v>19</v>
      </c>
      <c r="D25" s="25" t="s">
        <v>20</v>
      </c>
      <c r="E25" s="26" t="n">
        <v>10252.32</v>
      </c>
      <c r="F25" s="27" t="n">
        <v>9672</v>
      </c>
      <c r="G25" s="26" t="n">
        <v>10542.48</v>
      </c>
      <c r="H25" s="28" t="n">
        <f aca="false">AVERAGEA(E25:G25)</f>
        <v>10155.6</v>
      </c>
      <c r="I25" s="29" t="n">
        <f aca="false">SQRT(((SUM((POWER(G25-H25,2)),(POWER(F25-H25,2)),(POWER(E25-H25,2)))/(COLUMNS(E25:G25)-1))))</f>
        <v>443.226721216129</v>
      </c>
      <c r="J25" s="30" t="n">
        <f aca="false">ROUND(I25/H25*100,2)</f>
        <v>4.36</v>
      </c>
      <c r="K25" s="31" t="n">
        <f aca="false">H25</f>
        <v>10155.6</v>
      </c>
      <c r="L25" s="31" t="n">
        <f aca="false">F25</f>
        <v>9672</v>
      </c>
      <c r="M25" s="31" t="n">
        <f aca="false">ROUNDDOWN(L25,2)</f>
        <v>9672</v>
      </c>
    </row>
    <row r="26" customFormat="false" ht="14.25" hidden="false" customHeight="true" outlineLevel="0" collapsed="false">
      <c r="A26" s="34" t="s">
        <v>39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1" t="n">
        <f aca="false">SUM(M5:M25)</f>
        <v>81005.43</v>
      </c>
    </row>
    <row r="27" customFormat="false" ht="15" hidden="false" customHeight="false" outlineLevel="0" collapsed="false">
      <c r="A27" s="35" t="s">
        <v>40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</row>
    <row r="28" customFormat="false" ht="15" hidden="false" customHeight="false" outlineLevel="0" collapsed="false">
      <c r="A28" s="35" t="s">
        <v>41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</row>
    <row r="29" customFormat="false" ht="10.4" hidden="false" customHeight="true" outlineLevel="0" collapsed="false">
      <c r="C29" s="36"/>
      <c r="D29" s="36"/>
      <c r="E29" s="37"/>
      <c r="F29" s="38"/>
      <c r="G29" s="39"/>
      <c r="H29" s="39"/>
      <c r="I29" s="39"/>
      <c r="J29" s="39"/>
      <c r="K29" s="39"/>
      <c r="L29" s="39"/>
      <c r="M29" s="39"/>
    </row>
    <row r="30" customFormat="false" ht="19.05" hidden="false" customHeight="true" outlineLevel="0" collapsed="false">
      <c r="A30" s="40" t="s">
        <v>42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</row>
    <row r="31" customFormat="false" ht="44.75" hidden="false" customHeight="true" outlineLevel="0" collapsed="false">
      <c r="A31" s="40" t="s">
        <v>43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</row>
    <row r="32" customFormat="false" ht="43.25" hidden="false" customHeight="true" outlineLevel="0" collapsed="false">
      <c r="A32" s="41" t="s">
        <v>44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</row>
    <row r="33" customFormat="false" ht="15.6" hidden="false" customHeight="true" outlineLevel="0" collapsed="false">
      <c r="A33" s="41" t="s">
        <v>45</v>
      </c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</row>
    <row r="34" customFormat="false" ht="32.8" hidden="false" customHeight="true" outlineLevel="0" collapsed="false">
      <c r="A34" s="41" t="s">
        <v>46</v>
      </c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</row>
    <row r="36" s="43" customFormat="true" ht="15" hidden="false" customHeight="true" outlineLevel="0" collapsed="false">
      <c r="A36" s="42" t="s">
        <v>47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</row>
    <row r="37" customFormat="false" ht="15" hidden="false" customHeight="false" outlineLevel="0" collapsed="false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</row>
    <row r="1048576" customFormat="false" ht="12.8" hidden="false" customHeight="false" outlineLevel="0" collapsed="false"/>
  </sheetData>
  <autoFilter ref="A2:M28"/>
  <mergeCells count="18">
    <mergeCell ref="A1:M1"/>
    <mergeCell ref="A2:A3"/>
    <mergeCell ref="B2:B3"/>
    <mergeCell ref="C2:C3"/>
    <mergeCell ref="D2:D3"/>
    <mergeCell ref="E2:G2"/>
    <mergeCell ref="H2:J2"/>
    <mergeCell ref="K2:M2"/>
    <mergeCell ref="A26:L26"/>
    <mergeCell ref="A27:M27"/>
    <mergeCell ref="A28:M28"/>
    <mergeCell ref="A30:M30"/>
    <mergeCell ref="A31:M31"/>
    <mergeCell ref="A32:M32"/>
    <mergeCell ref="A33:M33"/>
    <mergeCell ref="A34:M34"/>
    <mergeCell ref="A36:M36"/>
    <mergeCell ref="A37:M37"/>
  </mergeCells>
  <printOptions headings="false" gridLines="false" gridLinesSet="true" horizontalCentered="false" verticalCentered="false"/>
  <pageMargins left="0.236111111111111" right="0.236111111111111" top="0.354166666666667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379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2026-06-24T15:04:54Z</cp:lastPrinted>
  <dcterms:modified xsi:type="dcterms:W3CDTF">2026-06-24T15:04:57Z</dcterms:modified>
  <cp:revision>92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