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gz2\Desktop\ЭЛМАГИ 2026\Кузьмич\Полиграфия\"/>
    </mc:Choice>
  </mc:AlternateContent>
  <bookViews>
    <workbookView xWindow="0" yWindow="0" windowWidth="28800" windowHeight="12030"/>
  </bookViews>
  <sheets>
    <sheet name="Расчет цены" sheetId="2" r:id="rId1"/>
  </sheets>
  <definedNames>
    <definedName name="OLE_LINK10" localSheetId="0">'Расчет цены'!#REF!</definedName>
    <definedName name="OLE_LINK107" localSheetId="0">'Расчет цены'!#REF!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9" i="2" l="1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N9" i="2"/>
  <c r="M8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8" i="2"/>
  <c r="J19" i="2" l="1"/>
  <c r="J22" i="2"/>
  <c r="J24" i="2"/>
  <c r="J10" i="2"/>
  <c r="J9" i="2"/>
  <c r="J11" i="2"/>
  <c r="J8" i="2"/>
  <c r="J13" i="2"/>
  <c r="J12" i="2"/>
  <c r="K19" i="2" l="1"/>
  <c r="L19" i="2" s="1"/>
  <c r="J20" i="2"/>
  <c r="K20" i="2" s="1"/>
  <c r="L20" i="2" s="1"/>
  <c r="J21" i="2"/>
  <c r="K21" i="2" s="1"/>
  <c r="L21" i="2" s="1"/>
  <c r="K22" i="2"/>
  <c r="L22" i="2" s="1"/>
  <c r="J23" i="2"/>
  <c r="K23" i="2" s="1"/>
  <c r="L23" i="2" s="1"/>
  <c r="K24" i="2"/>
  <c r="L24" i="2" s="1"/>
  <c r="J16" i="2"/>
  <c r="K16" i="2" s="1"/>
  <c r="L16" i="2" s="1"/>
  <c r="J17" i="2"/>
  <c r="K17" i="2" s="1"/>
  <c r="L17" i="2" s="1"/>
  <c r="J18" i="2"/>
  <c r="K18" i="2" s="1"/>
  <c r="L18" i="2" s="1"/>
  <c r="J15" i="2" l="1"/>
  <c r="K15" i="2" s="1"/>
  <c r="L15" i="2" s="1"/>
  <c r="J14" i="2"/>
  <c r="K14" i="2" s="1"/>
  <c r="L14" i="2" s="1"/>
  <c r="K13" i="2"/>
  <c r="L13" i="2" s="1"/>
  <c r="K12" i="2"/>
  <c r="L12" i="2" s="1"/>
  <c r="K8" i="2" l="1"/>
  <c r="K11" i="2"/>
  <c r="L11" i="2" s="1"/>
  <c r="K10" i="2" l="1"/>
  <c r="L10" i="2" s="1"/>
  <c r="K9" i="2" l="1"/>
  <c r="L9" i="2" l="1"/>
  <c r="L8" i="2" l="1"/>
  <c r="M25" i="2"/>
</calcChain>
</file>

<file path=xl/sharedStrings.xml><?xml version="1.0" encoding="utf-8"?>
<sst xmlns="http://schemas.openxmlformats.org/spreadsheetml/2006/main" count="57" uniqueCount="40">
  <si>
    <t>Расчет начальной (максимальной) цены договора</t>
  </si>
  <si>
    <t>Количество</t>
  </si>
  <si>
    <t>Единица измерения</t>
  </si>
  <si>
    <t>№</t>
  </si>
  <si>
    <t>Коммерческие предложения (руб./ед.изм.)</t>
  </si>
  <si>
    <t>Среднее квадратичное отклонение</t>
  </si>
  <si>
    <t xml:space="preserve">Средняя арифметическая цена за единицу     &lt;ц&gt; </t>
  </si>
  <si>
    <t>Однородность совокупности значений выявленных цен, используемых в расчете Н(М)ЦК</t>
  </si>
  <si>
    <t>Н(М)ЦК определяемая методом сопоставимых рыночных цен (анализа рынка)*</t>
  </si>
  <si>
    <t>Основные характеристики объекта закупки</t>
  </si>
  <si>
    <t>Используемый метод определения НМЦК с обоснованием:</t>
  </si>
  <si>
    <t xml:space="preserve">Метод сопоставимых рыночных цен (анализа рынка), данный метод определения НМЦК является приоритетным. </t>
  </si>
  <si>
    <t>Наименование товара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</si>
  <si>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</si>
  <si>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 xml:space="preserve">Ценовое предложение  исх.№ </t>
  </si>
  <si>
    <t>шт.</t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</si>
  <si>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</si>
  <si>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Пакет бумажный</t>
  </si>
  <si>
    <t>Печатная и сувенирная продукция для ДГБ №2 святой Марии Магдалины</t>
  </si>
  <si>
    <t>Ручка шариковая</t>
  </si>
  <si>
    <t>Кубарики</t>
  </si>
  <si>
    <t>Евробуклеты</t>
  </si>
  <si>
    <t>Листовка рекламная А6</t>
  </si>
  <si>
    <t>Визитки с платными услугами</t>
  </si>
  <si>
    <t>Блокнот общий</t>
  </si>
  <si>
    <t>Буклет по аллергологии</t>
  </si>
  <si>
    <t>Буклет по психологии</t>
  </si>
  <si>
    <t>Буклет по нефрологии</t>
  </si>
  <si>
    <t>Буклет по ЛОР-хирургии</t>
  </si>
  <si>
    <t>Буклет по Видео-ЭЭГ</t>
  </si>
  <si>
    <t>Буклет по ЭХО-КГ</t>
  </si>
  <si>
    <t>Буклет по тредмил-тесту</t>
  </si>
  <si>
    <t>Упаковка под открытки</t>
  </si>
  <si>
    <t>Книга отзывов</t>
  </si>
  <si>
    <t>Листовка рекламная А5</t>
  </si>
  <si>
    <t>Ценовое предложение №1 вх.№01-2264/26-0-0 от 30.06.2026</t>
  </si>
  <si>
    <t>Ценовое предложение №2 вх. №01-2265/26-0-0 от 30.06.2026</t>
  </si>
  <si>
    <t>Ценовое предложение №3 вх. №01-2266/26-0-0 от 30.06.2026</t>
  </si>
  <si>
    <t>Мин цена за единицу изм. (руб.)</t>
  </si>
  <si>
    <t>Обоснование начальной (максимальной) цены договора на услуги по изготовлению полиграфической продукциии для Санкт-Петербургского государственного бюджетного учреждения здравоохранения «Детская городская больница № 2 святой Марии Магдалины»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</si>
</sst>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5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8"/>
      <name val="Arial"/>
      <family val="2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ourier New"/>
      <family val="3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3" fillId="0" borderId="0" xfId="0" applyFont="1"/>
    <xf numFmtId="0" fontId="3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vertical="top"/>
    </xf>
    <xf numFmtId="0" fontId="2" fillId="0" borderId="0" xfId="0" applyFont="1" applyAlignment="1">
      <alignment vertical="top"/>
    </xf>
    <xf numFmtId="164" fontId="1" fillId="0" borderId="0" xfId="0" applyNumberFormat="1" applyFont="1" applyAlignment="1">
      <alignment vertical="top"/>
    </xf>
    <xf numFmtId="0" fontId="2" fillId="0" borderId="0" xfId="0" applyFont="1" applyFill="1" applyAlignment="1">
      <alignment vertical="top"/>
    </xf>
    <xf numFmtId="0" fontId="8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4" fontId="3" fillId="0" borderId="0" xfId="0" applyNumberFormat="1" applyFont="1" applyBorder="1"/>
    <xf numFmtId="0" fontId="7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/>
    </xf>
    <xf numFmtId="0" fontId="7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6" fillId="2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2" fontId="6" fillId="0" borderId="1" xfId="0" applyNumberFormat="1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2" fontId="6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1" fontId="6" fillId="0" borderId="1" xfId="1" applyNumberFormat="1" applyFont="1" applyFill="1" applyBorder="1" applyAlignment="1">
      <alignment horizontal="left" vertical="top"/>
    </xf>
    <xf numFmtId="0" fontId="12" fillId="0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>
      <alignment horizontal="center" vertical="top"/>
    </xf>
    <xf numFmtId="1" fontId="6" fillId="0" borderId="1" xfId="0" applyNumberFormat="1" applyFont="1" applyFill="1" applyBorder="1" applyAlignment="1">
      <alignment horizontal="center" vertical="top"/>
    </xf>
    <xf numFmtId="4" fontId="6" fillId="0" borderId="1" xfId="1" applyNumberFormat="1" applyFont="1" applyFill="1" applyBorder="1" applyAlignment="1">
      <alignment horizontal="center" vertical="top"/>
    </xf>
    <xf numFmtId="4" fontId="6" fillId="0" borderId="1" xfId="0" applyNumberFormat="1" applyFont="1" applyFill="1" applyBorder="1" applyAlignment="1">
      <alignment horizontal="center" vertical="top" wrapText="1"/>
    </xf>
    <xf numFmtId="2" fontId="13" fillId="0" borderId="1" xfId="0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/>
    </xf>
    <xf numFmtId="164" fontId="6" fillId="0" borderId="1" xfId="0" applyNumberFormat="1" applyFont="1" applyFill="1" applyBorder="1" applyAlignment="1">
      <alignment horizontal="center" vertical="top"/>
    </xf>
    <xf numFmtId="0" fontId="6" fillId="0" borderId="1" xfId="0" applyFont="1" applyFill="1" applyBorder="1" applyAlignment="1">
      <alignment vertical="top"/>
    </xf>
    <xf numFmtId="0" fontId="14" fillId="0" borderId="1" xfId="0" applyFont="1" applyFill="1" applyBorder="1" applyAlignment="1">
      <alignment vertical="top"/>
    </xf>
    <xf numFmtId="0" fontId="2" fillId="0" borderId="0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 readingOrder="1"/>
    </xf>
    <xf numFmtId="0" fontId="9" fillId="0" borderId="1" xfId="0" applyFont="1" applyFill="1" applyBorder="1" applyAlignment="1">
      <alignment horizontal="center" vertical="top"/>
    </xf>
    <xf numFmtId="2" fontId="6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_Лист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</xdr:colOff>
      <xdr:row>6</xdr:row>
      <xdr:rowOff>952500</xdr:rowOff>
    </xdr:from>
    <xdr:to>
      <xdr:col>12</xdr:col>
      <xdr:colOff>0</xdr:colOff>
      <xdr:row>6</xdr:row>
      <xdr:rowOff>1303020</xdr:rowOff>
    </xdr:to>
    <xdr:pic>
      <xdr:nvPicPr>
        <xdr:cNvPr id="2669" name="Picture 1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55780" y="2758440"/>
          <a:ext cx="96012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22860</xdr:colOff>
      <xdr:row>6</xdr:row>
      <xdr:rowOff>922020</xdr:rowOff>
    </xdr:from>
    <xdr:to>
      <xdr:col>10</xdr:col>
      <xdr:colOff>1051560</xdr:colOff>
      <xdr:row>6</xdr:row>
      <xdr:rowOff>1356360</xdr:rowOff>
    </xdr:to>
    <xdr:pic>
      <xdr:nvPicPr>
        <xdr:cNvPr id="2670" name="Picture 2">
          <a:extLst>
            <a:ext uri="{FF2B5EF4-FFF2-40B4-BE49-F238E27FC236}">
              <a16:creationId xmlns:a16="http://schemas.microsoft.com/office/drawing/2014/main" id="{00000000-0008-0000-0000-00006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896600" y="2727960"/>
          <a:ext cx="1028700" cy="434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36467</xdr:colOff>
      <xdr:row>6</xdr:row>
      <xdr:rowOff>1807508</xdr:rowOff>
    </xdr:from>
    <xdr:to>
      <xdr:col>13</xdr:col>
      <xdr:colOff>4898</xdr:colOff>
      <xdr:row>6</xdr:row>
      <xdr:rowOff>2165648</xdr:rowOff>
    </xdr:to>
    <xdr:pic>
      <xdr:nvPicPr>
        <xdr:cNvPr id="2671" name="Picture 5">
          <a:extLst>
            <a:ext uri="{FF2B5EF4-FFF2-40B4-BE49-F238E27FC236}">
              <a16:creationId xmlns:a16="http://schemas.microsoft.com/office/drawing/2014/main" id="{00000000-0008-0000-0000-00006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172438" y="3802155"/>
          <a:ext cx="1346754" cy="358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274320</xdr:colOff>
      <xdr:row>6</xdr:row>
      <xdr:rowOff>1402080</xdr:rowOff>
    </xdr:from>
    <xdr:to>
      <xdr:col>12</xdr:col>
      <xdr:colOff>434340</xdr:colOff>
      <xdr:row>6</xdr:row>
      <xdr:rowOff>1630680</xdr:rowOff>
    </xdr:to>
    <xdr:pic>
      <xdr:nvPicPr>
        <xdr:cNvPr id="2672" name="Picture 6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190220" y="3208020"/>
          <a:ext cx="16002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zoomScale="85" zoomScaleNormal="85" workbookViewId="0">
      <selection activeCell="A3" sqref="A3:J3"/>
    </sheetView>
  </sheetViews>
  <sheetFormatPr defaultColWidth="9.140625" defaultRowHeight="12.75" x14ac:dyDescent="0.2"/>
  <cols>
    <col min="1" max="1" width="4.140625" style="5" customWidth="1"/>
    <col min="2" max="2" width="41.7109375" style="5" customWidth="1"/>
    <col min="3" max="3" width="11" style="5" customWidth="1"/>
    <col min="4" max="4" width="11.42578125" style="5" customWidth="1"/>
    <col min="5" max="6" width="21.7109375" style="5" customWidth="1"/>
    <col min="7" max="7" width="22.140625" style="5" customWidth="1"/>
    <col min="8" max="8" width="10.42578125" style="5" hidden="1" customWidth="1"/>
    <col min="9" max="9" width="1" style="5" hidden="1" customWidth="1"/>
    <col min="10" max="10" width="18.42578125" style="5" customWidth="1"/>
    <col min="11" max="11" width="15.42578125" style="5" customWidth="1"/>
    <col min="12" max="12" width="14.28515625" style="5" customWidth="1"/>
    <col min="13" max="13" width="20.7109375" style="5" customWidth="1"/>
    <col min="14" max="14" width="17.28515625" style="7" customWidth="1"/>
    <col min="15" max="15" width="9.140625" style="1"/>
    <col min="16" max="16" width="13.5703125" style="1" customWidth="1"/>
    <col min="17" max="16384" width="9.140625" style="1"/>
  </cols>
  <sheetData>
    <row r="1" spans="1:19" s="2" customFormat="1" ht="12" customHeight="1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37"/>
      <c r="N1" s="37"/>
    </row>
    <row r="2" spans="1:19" s="3" customFormat="1" ht="26.25" customHeight="1" x14ac:dyDescent="0.2">
      <c r="A2" s="38" t="s">
        <v>39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9" s="2" customFormat="1" ht="33" customHeight="1" x14ac:dyDescent="0.2">
      <c r="A3" s="38" t="s">
        <v>9</v>
      </c>
      <c r="B3" s="38"/>
      <c r="C3" s="38"/>
      <c r="D3" s="38"/>
      <c r="E3" s="38"/>
      <c r="F3" s="38"/>
      <c r="G3" s="38"/>
      <c r="H3" s="38"/>
      <c r="I3" s="38"/>
      <c r="J3" s="38"/>
      <c r="K3" s="40" t="s">
        <v>18</v>
      </c>
      <c r="L3" s="40"/>
      <c r="M3" s="40"/>
      <c r="N3" s="40"/>
    </row>
    <row r="4" spans="1:19" s="3" customFormat="1" ht="27.75" customHeight="1" x14ac:dyDescent="0.2">
      <c r="A4" s="41" t="s">
        <v>10</v>
      </c>
      <c r="B4" s="41"/>
      <c r="C4" s="41"/>
      <c r="D4" s="41"/>
      <c r="E4" s="41"/>
      <c r="F4" s="41"/>
      <c r="G4" s="41"/>
      <c r="H4" s="41"/>
      <c r="I4" s="41"/>
      <c r="J4" s="41"/>
      <c r="K4" s="43" t="s">
        <v>11</v>
      </c>
      <c r="L4" s="44"/>
      <c r="M4" s="44"/>
      <c r="N4" s="44"/>
    </row>
    <row r="5" spans="1:19" ht="19.5" customHeight="1" x14ac:dyDescent="0.2">
      <c r="A5" s="38" t="s">
        <v>0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9" ht="39" customHeight="1" x14ac:dyDescent="0.2">
      <c r="A6" s="45" t="s">
        <v>3</v>
      </c>
      <c r="B6" s="45" t="s">
        <v>12</v>
      </c>
      <c r="C6" s="45" t="s">
        <v>2</v>
      </c>
      <c r="D6" s="45" t="s">
        <v>1</v>
      </c>
      <c r="E6" s="39" t="s">
        <v>4</v>
      </c>
      <c r="F6" s="39"/>
      <c r="G6" s="39"/>
      <c r="H6" s="39"/>
      <c r="I6" s="39"/>
      <c r="J6" s="42" t="s">
        <v>7</v>
      </c>
      <c r="K6" s="42"/>
      <c r="L6" s="42"/>
      <c r="M6" s="39" t="s">
        <v>8</v>
      </c>
      <c r="N6" s="39"/>
    </row>
    <row r="7" spans="1:19" ht="177.75" customHeight="1" x14ac:dyDescent="0.2">
      <c r="A7" s="45"/>
      <c r="B7" s="45"/>
      <c r="C7" s="45"/>
      <c r="D7" s="45"/>
      <c r="E7" s="24" t="s">
        <v>35</v>
      </c>
      <c r="F7" s="24" t="s">
        <v>36</v>
      </c>
      <c r="G7" s="24" t="s">
        <v>37</v>
      </c>
      <c r="H7" s="17" t="s">
        <v>14</v>
      </c>
      <c r="I7" s="18" t="s">
        <v>14</v>
      </c>
      <c r="J7" s="19" t="s">
        <v>6</v>
      </c>
      <c r="K7" s="18" t="s">
        <v>5</v>
      </c>
      <c r="L7" s="18" t="s">
        <v>16</v>
      </c>
      <c r="M7" s="19" t="s">
        <v>13</v>
      </c>
      <c r="N7" s="18" t="s">
        <v>38</v>
      </c>
    </row>
    <row r="8" spans="1:19" s="16" customFormat="1" ht="20.100000000000001" customHeight="1" x14ac:dyDescent="0.25">
      <c r="A8" s="25">
        <v>1</v>
      </c>
      <c r="B8" s="26" t="s">
        <v>17</v>
      </c>
      <c r="C8" s="27" t="s">
        <v>15</v>
      </c>
      <c r="D8" s="28">
        <v>100</v>
      </c>
      <c r="E8" s="29">
        <v>980</v>
      </c>
      <c r="F8" s="30">
        <v>980</v>
      </c>
      <c r="G8" s="30">
        <v>980</v>
      </c>
      <c r="H8" s="31"/>
      <c r="I8" s="32"/>
      <c r="J8" s="23">
        <f t="shared" ref="J8:J13" si="0">AVERAGE(E8:I8)</f>
        <v>980</v>
      </c>
      <c r="K8" s="20">
        <f>SQRT(((SUM((POWER(I8-J8,2))*(I8&gt;0),(POWER(H8-J8,2))*(H8&gt;0),(POWER(G8-J8,2))*(G8&gt;0),(POWER(F8-J8,2))*(F8&gt;0),(POWER(E8-J8,2))*(E8&gt;0))/(2))))</f>
        <v>0</v>
      </c>
      <c r="L8" s="20">
        <f>K8/J8*100</f>
        <v>0</v>
      </c>
      <c r="M8" s="21">
        <f>N8*D8</f>
        <v>98000</v>
      </c>
      <c r="N8" s="21">
        <f>E8</f>
        <v>980</v>
      </c>
      <c r="O8" s="13"/>
      <c r="P8" s="14"/>
      <c r="Q8" s="14"/>
      <c r="R8" s="15"/>
      <c r="S8" s="15"/>
    </row>
    <row r="9" spans="1:19" s="16" customFormat="1" ht="20.100000000000001" customHeight="1" x14ac:dyDescent="0.25">
      <c r="A9" s="33">
        <v>2</v>
      </c>
      <c r="B9" s="26" t="s">
        <v>19</v>
      </c>
      <c r="C9" s="27" t="s">
        <v>15</v>
      </c>
      <c r="D9" s="22">
        <v>400</v>
      </c>
      <c r="E9" s="29">
        <v>167.5</v>
      </c>
      <c r="F9" s="20">
        <v>167.5</v>
      </c>
      <c r="G9" s="20">
        <v>167.5</v>
      </c>
      <c r="H9" s="20"/>
      <c r="I9" s="20"/>
      <c r="J9" s="23">
        <f t="shared" si="0"/>
        <v>167.5</v>
      </c>
      <c r="K9" s="20">
        <f>SQRT(((SUM((POWER(I9-J9,2))*(I9&gt;0),(POWER(H9-J9,2))*(H9&gt;0),(POWER(G9-J9,2))*(G9&gt;0),(POWER(F9-J9,2))*(F9&gt;0),(POWER(E9-J9,2))*(E9&gt;0))/(2))))</f>
        <v>0</v>
      </c>
      <c r="L9" s="20">
        <f>K9/J9*100</f>
        <v>0</v>
      </c>
      <c r="M9" s="21">
        <f t="shared" ref="M9:M24" si="1">N9*D9</f>
        <v>67000</v>
      </c>
      <c r="N9" s="21">
        <f>E9</f>
        <v>167.5</v>
      </c>
      <c r="O9" s="13"/>
      <c r="P9" s="14"/>
      <c r="Q9" s="14"/>
      <c r="R9" s="15"/>
      <c r="S9" s="15"/>
    </row>
    <row r="10" spans="1:19" s="16" customFormat="1" ht="20.100000000000001" customHeight="1" x14ac:dyDescent="0.25">
      <c r="A10" s="33">
        <v>3</v>
      </c>
      <c r="B10" s="26" t="s">
        <v>20</v>
      </c>
      <c r="C10" s="27" t="s">
        <v>15</v>
      </c>
      <c r="D10" s="22">
        <v>150</v>
      </c>
      <c r="E10" s="29">
        <v>250</v>
      </c>
      <c r="F10" s="20">
        <v>259</v>
      </c>
      <c r="G10" s="20">
        <v>280</v>
      </c>
      <c r="H10" s="20"/>
      <c r="I10" s="20"/>
      <c r="J10" s="23">
        <f t="shared" si="0"/>
        <v>263</v>
      </c>
      <c r="K10" s="20">
        <f t="shared" ref="K10:K11" si="2">SQRT(((SUM((POWER(I10-J10,2))*(I10&gt;0),(POWER(H10-J10,2))*(H10&gt;0),(POWER(G10-J10,2))*(G10&gt;0),(POWER(F10-J10,2))*(F10&gt;0),(POWER(E10-J10,2))*(E10&gt;0))/(2))))</f>
        <v>15.394804318340652</v>
      </c>
      <c r="L10" s="20">
        <f>K10/J10*100</f>
        <v>5.8535377636276245</v>
      </c>
      <c r="M10" s="21">
        <f t="shared" si="1"/>
        <v>37500</v>
      </c>
      <c r="N10" s="21">
        <f>E10</f>
        <v>250</v>
      </c>
      <c r="O10" s="13"/>
      <c r="P10" s="14"/>
      <c r="Q10" s="14"/>
      <c r="R10" s="15"/>
      <c r="S10" s="15"/>
    </row>
    <row r="11" spans="1:19" s="16" customFormat="1" ht="20.100000000000001" customHeight="1" x14ac:dyDescent="0.25">
      <c r="A11" s="33">
        <v>4</v>
      </c>
      <c r="B11" s="26" t="s">
        <v>21</v>
      </c>
      <c r="C11" s="27" t="s">
        <v>15</v>
      </c>
      <c r="D11" s="22">
        <v>3500</v>
      </c>
      <c r="E11" s="29">
        <v>34</v>
      </c>
      <c r="F11" s="20">
        <v>36</v>
      </c>
      <c r="G11" s="20">
        <v>42</v>
      </c>
      <c r="H11" s="20"/>
      <c r="I11" s="20"/>
      <c r="J11" s="23">
        <f t="shared" si="0"/>
        <v>37.333333333333336</v>
      </c>
      <c r="K11" s="20">
        <f t="shared" si="2"/>
        <v>4.1633319989322661</v>
      </c>
      <c r="L11" s="20">
        <f t="shared" ref="L11" si="3">K11/J11*100</f>
        <v>11.15178213999714</v>
      </c>
      <c r="M11" s="21">
        <f t="shared" si="1"/>
        <v>119000</v>
      </c>
      <c r="N11" s="21">
        <f>E11</f>
        <v>34</v>
      </c>
      <c r="O11" s="13"/>
      <c r="P11" s="14"/>
      <c r="Q11" s="14"/>
      <c r="R11" s="15"/>
      <c r="S11" s="15"/>
    </row>
    <row r="12" spans="1:19" s="16" customFormat="1" ht="20.100000000000001" customHeight="1" x14ac:dyDescent="0.25">
      <c r="A12" s="33">
        <v>5</v>
      </c>
      <c r="B12" s="26" t="s">
        <v>22</v>
      </c>
      <c r="C12" s="27" t="s">
        <v>15</v>
      </c>
      <c r="D12" s="22">
        <v>400</v>
      </c>
      <c r="E12" s="29">
        <v>10</v>
      </c>
      <c r="F12" s="29">
        <v>10</v>
      </c>
      <c r="G12" s="29">
        <v>15</v>
      </c>
      <c r="H12" s="20"/>
      <c r="I12" s="20"/>
      <c r="J12" s="23">
        <f t="shared" si="0"/>
        <v>11.666666666666666</v>
      </c>
      <c r="K12" s="20">
        <f t="shared" ref="K12:K17" si="4">SQRT(((SUM((POWER(I12-J12,2))*(I12&gt;0),(POWER(H12-J12,2))*(H12&gt;0),(POWER(G12-J12,2))*(G12&gt;0),(POWER(F12-J12,2))*(F12&gt;0),(POWER(E12-J12,2))*(E12&gt;0))/(2))))</f>
        <v>2.8867513459481287</v>
      </c>
      <c r="L12" s="20">
        <f>K12/J12*100</f>
        <v>24.743582965269674</v>
      </c>
      <c r="M12" s="21">
        <f t="shared" si="1"/>
        <v>4000</v>
      </c>
      <c r="N12" s="21">
        <f>E12</f>
        <v>10</v>
      </c>
      <c r="O12" s="13"/>
      <c r="P12" s="14"/>
      <c r="Q12" s="14"/>
      <c r="R12" s="15"/>
      <c r="S12" s="15"/>
    </row>
    <row r="13" spans="1:19" s="16" customFormat="1" ht="20.100000000000001" customHeight="1" x14ac:dyDescent="0.25">
      <c r="A13" s="33">
        <v>6</v>
      </c>
      <c r="B13" s="26" t="s">
        <v>34</v>
      </c>
      <c r="C13" s="27" t="s">
        <v>15</v>
      </c>
      <c r="D13" s="22">
        <v>1750</v>
      </c>
      <c r="E13" s="29">
        <v>18</v>
      </c>
      <c r="F13" s="29">
        <v>18</v>
      </c>
      <c r="G13" s="29">
        <v>26</v>
      </c>
      <c r="H13" s="20"/>
      <c r="I13" s="20"/>
      <c r="J13" s="23">
        <f t="shared" si="0"/>
        <v>20.666666666666668</v>
      </c>
      <c r="K13" s="20">
        <f t="shared" si="4"/>
        <v>4.6188021535170067</v>
      </c>
      <c r="L13" s="20">
        <f>K13/J13*100</f>
        <v>22.349042678308095</v>
      </c>
      <c r="M13" s="21">
        <f t="shared" si="1"/>
        <v>31500</v>
      </c>
      <c r="N13" s="21">
        <f>E13</f>
        <v>18</v>
      </c>
      <c r="O13" s="13"/>
      <c r="P13" s="14"/>
      <c r="Q13" s="14"/>
      <c r="R13" s="15"/>
      <c r="S13" s="15"/>
    </row>
    <row r="14" spans="1:19" s="16" customFormat="1" ht="20.100000000000001" customHeight="1" x14ac:dyDescent="0.25">
      <c r="A14" s="33">
        <v>7</v>
      </c>
      <c r="B14" s="26" t="s">
        <v>23</v>
      </c>
      <c r="C14" s="27" t="s">
        <v>15</v>
      </c>
      <c r="D14" s="22">
        <v>3000</v>
      </c>
      <c r="E14" s="29">
        <v>10</v>
      </c>
      <c r="F14" s="29">
        <v>10</v>
      </c>
      <c r="G14" s="29">
        <v>12</v>
      </c>
      <c r="H14" s="20"/>
      <c r="I14" s="20"/>
      <c r="J14" s="23">
        <f t="shared" ref="J14:J23" si="5">AVERAGE(E14:I14)</f>
        <v>10.666666666666666</v>
      </c>
      <c r="K14" s="20">
        <f t="shared" si="4"/>
        <v>1.1547005383792517</v>
      </c>
      <c r="L14" s="20">
        <f>K14/J14*100</f>
        <v>10.825317547305485</v>
      </c>
      <c r="M14" s="21">
        <f t="shared" si="1"/>
        <v>30000</v>
      </c>
      <c r="N14" s="21">
        <f>E14</f>
        <v>10</v>
      </c>
      <c r="O14" s="13"/>
      <c r="P14" s="14"/>
      <c r="Q14" s="14"/>
      <c r="R14" s="15"/>
      <c r="S14" s="15"/>
    </row>
    <row r="15" spans="1:19" s="16" customFormat="1" ht="20.100000000000001" customHeight="1" x14ac:dyDescent="0.25">
      <c r="A15" s="33">
        <v>8</v>
      </c>
      <c r="B15" s="26" t="s">
        <v>24</v>
      </c>
      <c r="C15" s="27" t="s">
        <v>15</v>
      </c>
      <c r="D15" s="22">
        <v>150</v>
      </c>
      <c r="E15" s="29">
        <v>210</v>
      </c>
      <c r="F15" s="29">
        <v>216</v>
      </c>
      <c r="G15" s="29">
        <v>230</v>
      </c>
      <c r="H15" s="20"/>
      <c r="I15" s="20"/>
      <c r="J15" s="23">
        <f t="shared" si="5"/>
        <v>218.66666666666666</v>
      </c>
      <c r="K15" s="20">
        <f t="shared" si="4"/>
        <v>10.263202878893768</v>
      </c>
      <c r="L15" s="20">
        <f>K15/J15*100</f>
        <v>4.6935379019331256</v>
      </c>
      <c r="M15" s="21">
        <f t="shared" si="1"/>
        <v>31500</v>
      </c>
      <c r="N15" s="21">
        <f>E15</f>
        <v>210</v>
      </c>
      <c r="O15" s="13"/>
      <c r="P15" s="14"/>
      <c r="Q15" s="14"/>
      <c r="R15" s="15"/>
      <c r="S15" s="15"/>
    </row>
    <row r="16" spans="1:19" s="16" customFormat="1" ht="20.100000000000001" customHeight="1" x14ac:dyDescent="0.25">
      <c r="A16" s="33">
        <v>9</v>
      </c>
      <c r="B16" s="26" t="s">
        <v>25</v>
      </c>
      <c r="C16" s="27" t="s">
        <v>15</v>
      </c>
      <c r="D16" s="22">
        <v>130</v>
      </c>
      <c r="E16" s="29">
        <v>140</v>
      </c>
      <c r="F16" s="29">
        <v>140</v>
      </c>
      <c r="G16" s="29">
        <v>150</v>
      </c>
      <c r="H16" s="20"/>
      <c r="I16" s="20"/>
      <c r="J16" s="23">
        <f t="shared" si="5"/>
        <v>143.33333333333334</v>
      </c>
      <c r="K16" s="20">
        <f t="shared" si="4"/>
        <v>5.7735026918962573</v>
      </c>
      <c r="L16" s="20">
        <f t="shared" ref="L16:L21" si="6">K16/J16*100</f>
        <v>4.0280251338811093</v>
      </c>
      <c r="M16" s="21">
        <f t="shared" si="1"/>
        <v>18200</v>
      </c>
      <c r="N16" s="21">
        <f>E16</f>
        <v>140</v>
      </c>
      <c r="O16" s="13"/>
      <c r="P16" s="14"/>
      <c r="Q16" s="14"/>
      <c r="R16" s="15"/>
      <c r="S16" s="15"/>
    </row>
    <row r="17" spans="1:19" s="16" customFormat="1" ht="20.100000000000001" customHeight="1" x14ac:dyDescent="0.25">
      <c r="A17" s="33">
        <v>10</v>
      </c>
      <c r="B17" s="26" t="s">
        <v>26</v>
      </c>
      <c r="C17" s="27" t="s">
        <v>15</v>
      </c>
      <c r="D17" s="22">
        <v>130</v>
      </c>
      <c r="E17" s="29">
        <v>140</v>
      </c>
      <c r="F17" s="20">
        <v>140</v>
      </c>
      <c r="G17" s="20">
        <v>150</v>
      </c>
      <c r="H17" s="20"/>
      <c r="I17" s="20"/>
      <c r="J17" s="23">
        <f t="shared" si="5"/>
        <v>143.33333333333334</v>
      </c>
      <c r="K17" s="20">
        <f t="shared" si="4"/>
        <v>5.7735026918962573</v>
      </c>
      <c r="L17" s="20">
        <f t="shared" si="6"/>
        <v>4.0280251338811093</v>
      </c>
      <c r="M17" s="21">
        <f t="shared" si="1"/>
        <v>18200</v>
      </c>
      <c r="N17" s="21">
        <f>E17</f>
        <v>140</v>
      </c>
      <c r="O17" s="13"/>
      <c r="P17" s="14"/>
      <c r="Q17" s="14"/>
      <c r="R17" s="15"/>
      <c r="S17" s="15"/>
    </row>
    <row r="18" spans="1:19" s="16" customFormat="1" ht="20.100000000000001" customHeight="1" x14ac:dyDescent="0.25">
      <c r="A18" s="33">
        <v>11</v>
      </c>
      <c r="B18" s="26" t="s">
        <v>27</v>
      </c>
      <c r="C18" s="27" t="s">
        <v>15</v>
      </c>
      <c r="D18" s="22">
        <v>130</v>
      </c>
      <c r="E18" s="29">
        <v>140</v>
      </c>
      <c r="F18" s="20">
        <v>140</v>
      </c>
      <c r="G18" s="20">
        <v>150</v>
      </c>
      <c r="H18" s="20"/>
      <c r="I18" s="20"/>
      <c r="J18" s="23">
        <f t="shared" si="5"/>
        <v>143.33333333333334</v>
      </c>
      <c r="K18" s="20">
        <f t="shared" ref="K18" si="7">SQRT(((SUM((POWER(I18-J18,2))*(I18&gt;0),(POWER(H18-J18,2))*(H18&gt;0),(POWER(G18-J18,2))*(G18&gt;0),(POWER(F18-J18,2))*(F18&gt;0),(POWER(E18-J18,2))*(E18&gt;0))/(2))))</f>
        <v>5.7735026918962573</v>
      </c>
      <c r="L18" s="20">
        <f t="shared" si="6"/>
        <v>4.0280251338811093</v>
      </c>
      <c r="M18" s="21">
        <f t="shared" si="1"/>
        <v>18200</v>
      </c>
      <c r="N18" s="21">
        <f>E18</f>
        <v>140</v>
      </c>
      <c r="O18" s="13"/>
      <c r="P18" s="14"/>
      <c r="Q18" s="14"/>
      <c r="R18" s="15"/>
      <c r="S18" s="15"/>
    </row>
    <row r="19" spans="1:19" s="16" customFormat="1" ht="20.100000000000001" customHeight="1" x14ac:dyDescent="0.25">
      <c r="A19" s="33">
        <v>12</v>
      </c>
      <c r="B19" s="26" t="s">
        <v>28</v>
      </c>
      <c r="C19" s="27" t="s">
        <v>15</v>
      </c>
      <c r="D19" s="22">
        <v>130</v>
      </c>
      <c r="E19" s="29">
        <v>140</v>
      </c>
      <c r="F19" s="20">
        <v>140</v>
      </c>
      <c r="G19" s="20">
        <v>150</v>
      </c>
      <c r="H19" s="20"/>
      <c r="I19" s="20"/>
      <c r="J19" s="23">
        <f>AVERAGE(E19:I19)</f>
        <v>143.33333333333334</v>
      </c>
      <c r="K19" s="20">
        <f>SQRT(((SUM((POWER(I19-J19,2))*(I19&gt;0),(POWER(H19-J19,2))*(H19&gt;0),(POWER(G19-J19,2))*(G19&gt;0),(POWER(F19-J19,2))*(F19&gt;0),(POWER(E19-J19,2))*(E19&gt;0))/(2))))</f>
        <v>5.7735026918962573</v>
      </c>
      <c r="L19" s="20">
        <f t="shared" si="6"/>
        <v>4.0280251338811093</v>
      </c>
      <c r="M19" s="21">
        <f t="shared" si="1"/>
        <v>18200</v>
      </c>
      <c r="N19" s="21">
        <f>E19</f>
        <v>140</v>
      </c>
      <c r="O19" s="13"/>
      <c r="P19" s="14"/>
      <c r="Q19" s="14"/>
      <c r="R19" s="15"/>
      <c r="S19" s="15"/>
    </row>
    <row r="20" spans="1:19" s="16" customFormat="1" ht="20.100000000000001" customHeight="1" x14ac:dyDescent="0.25">
      <c r="A20" s="33">
        <v>13</v>
      </c>
      <c r="B20" s="26" t="s">
        <v>29</v>
      </c>
      <c r="C20" s="27" t="s">
        <v>15</v>
      </c>
      <c r="D20" s="22">
        <v>130</v>
      </c>
      <c r="E20" s="29">
        <v>105</v>
      </c>
      <c r="F20" s="20">
        <v>105</v>
      </c>
      <c r="G20" s="20">
        <v>105</v>
      </c>
      <c r="H20" s="20"/>
      <c r="I20" s="20"/>
      <c r="J20" s="23">
        <f t="shared" si="5"/>
        <v>105</v>
      </c>
      <c r="K20" s="20">
        <f>SQRT(((SUM((POWER(I20-J20,2))*(I20&gt;0),(POWER(H20-J20,2))*(H20&gt;0),(POWER(G20-J20,2))*(G20&gt;0),(POWER(F20-J20,2))*(F20&gt;0),(POWER(E20-J20,2))*(E20&gt;0))/(2))))</f>
        <v>0</v>
      </c>
      <c r="L20" s="20">
        <f t="shared" si="6"/>
        <v>0</v>
      </c>
      <c r="M20" s="21">
        <f t="shared" si="1"/>
        <v>13650</v>
      </c>
      <c r="N20" s="21">
        <f>E20</f>
        <v>105</v>
      </c>
      <c r="O20" s="13"/>
      <c r="P20" s="14"/>
      <c r="Q20" s="14"/>
      <c r="R20" s="15"/>
      <c r="S20" s="15"/>
    </row>
    <row r="21" spans="1:19" s="16" customFormat="1" ht="20.100000000000001" customHeight="1" x14ac:dyDescent="0.25">
      <c r="A21" s="33">
        <v>14</v>
      </c>
      <c r="B21" s="26" t="s">
        <v>30</v>
      </c>
      <c r="C21" s="27" t="s">
        <v>15</v>
      </c>
      <c r="D21" s="22">
        <v>130</v>
      </c>
      <c r="E21" s="29">
        <v>140</v>
      </c>
      <c r="F21" s="20">
        <v>140</v>
      </c>
      <c r="G21" s="20">
        <v>150</v>
      </c>
      <c r="H21" s="20"/>
      <c r="I21" s="20"/>
      <c r="J21" s="23">
        <f t="shared" si="5"/>
        <v>143.33333333333334</v>
      </c>
      <c r="K21" s="20">
        <f t="shared" ref="K21:K24" si="8">SQRT(((SUM((POWER(I21-J21,2))*(I21&gt;0),(POWER(H21-J21,2))*(H21&gt;0),(POWER(G21-J21,2))*(G21&gt;0),(POWER(F21-J21,2))*(F21&gt;0),(POWER(E21-J21,2))*(E21&gt;0))/(2))))</f>
        <v>5.7735026918962573</v>
      </c>
      <c r="L21" s="20">
        <f t="shared" si="6"/>
        <v>4.0280251338811093</v>
      </c>
      <c r="M21" s="21">
        <f t="shared" si="1"/>
        <v>18200</v>
      </c>
      <c r="N21" s="21">
        <f>E21</f>
        <v>140</v>
      </c>
      <c r="O21" s="13"/>
      <c r="P21" s="14"/>
      <c r="Q21" s="14"/>
      <c r="R21" s="15"/>
      <c r="S21" s="15"/>
    </row>
    <row r="22" spans="1:19" s="16" customFormat="1" ht="20.100000000000001" customHeight="1" x14ac:dyDescent="0.25">
      <c r="A22" s="33">
        <v>15</v>
      </c>
      <c r="B22" s="26" t="s">
        <v>31</v>
      </c>
      <c r="C22" s="27" t="s">
        <v>15</v>
      </c>
      <c r="D22" s="22">
        <v>130</v>
      </c>
      <c r="E22" s="29">
        <v>105</v>
      </c>
      <c r="F22" s="20">
        <v>105</v>
      </c>
      <c r="G22" s="20">
        <v>105</v>
      </c>
      <c r="H22" s="20"/>
      <c r="I22" s="20"/>
      <c r="J22" s="23">
        <f>AVERAGE(E22:I22)</f>
        <v>105</v>
      </c>
      <c r="K22" s="20">
        <f t="shared" si="8"/>
        <v>0</v>
      </c>
      <c r="L22" s="20">
        <f t="shared" ref="L22:L24" si="9">K22/J22*100</f>
        <v>0</v>
      </c>
      <c r="M22" s="21">
        <f t="shared" si="1"/>
        <v>13650</v>
      </c>
      <c r="N22" s="21">
        <f>E22</f>
        <v>105</v>
      </c>
      <c r="O22" s="13"/>
      <c r="P22" s="14"/>
      <c r="Q22" s="14"/>
      <c r="R22" s="15"/>
      <c r="S22" s="15"/>
    </row>
    <row r="23" spans="1:19" s="16" customFormat="1" ht="20.100000000000001" customHeight="1" x14ac:dyDescent="0.25">
      <c r="A23" s="33">
        <v>16</v>
      </c>
      <c r="B23" s="26" t="s">
        <v>32</v>
      </c>
      <c r="C23" s="27" t="s">
        <v>15</v>
      </c>
      <c r="D23" s="22">
        <v>50</v>
      </c>
      <c r="E23" s="29">
        <v>300</v>
      </c>
      <c r="F23" s="20">
        <v>330</v>
      </c>
      <c r="G23" s="20">
        <v>330</v>
      </c>
      <c r="H23" s="20"/>
      <c r="I23" s="20"/>
      <c r="J23" s="23">
        <f t="shared" si="5"/>
        <v>320</v>
      </c>
      <c r="K23" s="20">
        <f t="shared" si="8"/>
        <v>17.320508075688775</v>
      </c>
      <c r="L23" s="20">
        <f t="shared" si="9"/>
        <v>5.4126587736527423</v>
      </c>
      <c r="M23" s="21">
        <f t="shared" si="1"/>
        <v>15000</v>
      </c>
      <c r="N23" s="21">
        <f>E23</f>
        <v>300</v>
      </c>
      <c r="O23" s="13"/>
      <c r="P23" s="14"/>
      <c r="Q23" s="14"/>
      <c r="R23" s="15"/>
      <c r="S23" s="15"/>
    </row>
    <row r="24" spans="1:19" s="16" customFormat="1" ht="20.100000000000001" customHeight="1" x14ac:dyDescent="0.25">
      <c r="A24" s="33">
        <v>17</v>
      </c>
      <c r="B24" s="26" t="s">
        <v>33</v>
      </c>
      <c r="C24" s="27" t="s">
        <v>15</v>
      </c>
      <c r="D24" s="22">
        <v>20</v>
      </c>
      <c r="E24" s="29">
        <v>1000</v>
      </c>
      <c r="F24" s="20">
        <v>1100</v>
      </c>
      <c r="G24" s="20">
        <v>1100</v>
      </c>
      <c r="H24" s="20"/>
      <c r="I24" s="20"/>
      <c r="J24" s="23">
        <f>AVERAGE(E24:I24)</f>
        <v>1066.6666666666667</v>
      </c>
      <c r="K24" s="20">
        <f t="shared" si="8"/>
        <v>57.735026918962575</v>
      </c>
      <c r="L24" s="20">
        <f t="shared" si="9"/>
        <v>5.4126587736527414</v>
      </c>
      <c r="M24" s="21">
        <f t="shared" si="1"/>
        <v>20000</v>
      </c>
      <c r="N24" s="21">
        <f>E24</f>
        <v>1000</v>
      </c>
      <c r="O24" s="13"/>
      <c r="P24" s="14"/>
      <c r="Q24" s="14"/>
      <c r="R24" s="15"/>
      <c r="S24" s="15"/>
    </row>
    <row r="25" spans="1:19" ht="15" x14ac:dyDescent="0.2">
      <c r="A25" s="35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4">
        <f>SUM(M8:M24)</f>
        <v>571800</v>
      </c>
      <c r="N25" s="22"/>
      <c r="O25" s="11"/>
      <c r="P25" s="8"/>
      <c r="Q25" s="8"/>
      <c r="R25" s="9"/>
      <c r="S25" s="9"/>
    </row>
    <row r="26" spans="1:19" x14ac:dyDescent="0.2">
      <c r="O26" s="9"/>
      <c r="P26" s="9"/>
      <c r="Q26" s="9"/>
      <c r="R26" s="9"/>
      <c r="S26" s="9"/>
    </row>
    <row r="27" spans="1:19" x14ac:dyDescent="0.2">
      <c r="E27" s="12"/>
      <c r="F27" s="12"/>
      <c r="G27" s="12"/>
      <c r="O27" s="9"/>
      <c r="P27" s="10"/>
      <c r="Q27" s="9"/>
      <c r="R27" s="9"/>
      <c r="S27" s="9"/>
    </row>
    <row r="28" spans="1:19" x14ac:dyDescent="0.2">
      <c r="E28" s="12"/>
      <c r="F28" s="12"/>
      <c r="G28" s="12"/>
      <c r="O28" s="9"/>
      <c r="P28" s="9"/>
      <c r="Q28" s="9"/>
      <c r="R28" s="9"/>
      <c r="S28" s="9"/>
    </row>
    <row r="29" spans="1:19" x14ac:dyDescent="0.2">
      <c r="M29" s="6"/>
      <c r="O29" s="9"/>
      <c r="P29" s="9"/>
      <c r="Q29" s="9"/>
      <c r="R29" s="9"/>
      <c r="S29" s="9"/>
    </row>
    <row r="30" spans="1:19" x14ac:dyDescent="0.2">
      <c r="O30" s="9"/>
      <c r="P30" s="9"/>
      <c r="Q30" s="9"/>
      <c r="R30" s="9"/>
      <c r="S30" s="9"/>
    </row>
  </sheetData>
  <mergeCells count="15">
    <mergeCell ref="A25:L25"/>
    <mergeCell ref="M1:N1"/>
    <mergeCell ref="A2:N2"/>
    <mergeCell ref="E6:I6"/>
    <mergeCell ref="M6:N6"/>
    <mergeCell ref="K3:N3"/>
    <mergeCell ref="A3:J3"/>
    <mergeCell ref="A4:J4"/>
    <mergeCell ref="J6:L6"/>
    <mergeCell ref="K4:N4"/>
    <mergeCell ref="A5:N5"/>
    <mergeCell ref="B6:B7"/>
    <mergeCell ref="A6:A7"/>
    <mergeCell ref="C6:C7"/>
    <mergeCell ref="D6:D7"/>
  </mergeCells>
  <phoneticPr fontId="4" type="noConversion"/>
  <pageMargins left="0.25" right="0.25" top="0.75" bottom="0.75" header="0.3" footer="0.3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Отдел госзаказа 2</cp:lastModifiedBy>
  <cp:lastPrinted>2025-03-24T07:35:56Z</cp:lastPrinted>
  <dcterms:created xsi:type="dcterms:W3CDTF">2014-01-15T18:15:09Z</dcterms:created>
  <dcterms:modified xsi:type="dcterms:W3CDTF">2026-07-06T09:50:16Z</dcterms:modified>
</cp:coreProperties>
</file>