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е документы\МК им. В.М. Бехтерева\ЕдПоставщик_ч. 1 ст. 93\Электронный магазин\Контракты\2026\Мед расходка-6884_ТОВАР_\"/>
    </mc:Choice>
  </mc:AlternateContent>
  <bookViews>
    <workbookView xWindow="0" yWindow="0" windowWidth="25728" windowHeight="11268"/>
  </bookViews>
  <sheets>
    <sheet name="Расчет цены" sheetId="2" r:id="rId1"/>
  </sheets>
  <definedNames>
    <definedName name="_xlnm.Print_Area" localSheetId="0">'Расчет цены'!$A$1:$N$54</definedName>
  </definedNames>
  <calcPr calcId="162913"/>
</workbook>
</file>

<file path=xl/calcChain.xml><?xml version="1.0" encoding="utf-8"?>
<calcChain xmlns="http://schemas.openxmlformats.org/spreadsheetml/2006/main">
  <c r="H32" i="2" l="1"/>
  <c r="I32" i="2" s="1"/>
  <c r="J32" i="2" s="1"/>
  <c r="K32" i="2"/>
  <c r="L32" i="2"/>
  <c r="M32" i="2"/>
  <c r="N32" i="2" s="1"/>
  <c r="H33" i="2"/>
  <c r="I33" i="2" s="1"/>
  <c r="J33" i="2" s="1"/>
  <c r="K33" i="2"/>
  <c r="L33" i="2"/>
  <c r="M33" i="2"/>
  <c r="N33" i="2" s="1"/>
  <c r="H34" i="2"/>
  <c r="I34" i="2" s="1"/>
  <c r="J34" i="2" s="1"/>
  <c r="K34" i="2"/>
  <c r="L34" i="2"/>
  <c r="M34" i="2"/>
  <c r="N34" i="2" s="1"/>
  <c r="H35" i="2"/>
  <c r="I35" i="2" s="1"/>
  <c r="J35" i="2" s="1"/>
  <c r="K35" i="2"/>
  <c r="L35" i="2"/>
  <c r="M35" i="2"/>
  <c r="N35" i="2" s="1"/>
  <c r="H36" i="2"/>
  <c r="I36" i="2" s="1"/>
  <c r="J36" i="2" s="1"/>
  <c r="K36" i="2"/>
  <c r="L36" i="2"/>
  <c r="M36" i="2"/>
  <c r="N36" i="2" s="1"/>
  <c r="H37" i="2"/>
  <c r="I37" i="2" s="1"/>
  <c r="J37" i="2" s="1"/>
  <c r="K37" i="2"/>
  <c r="L37" i="2"/>
  <c r="M37" i="2"/>
  <c r="N37" i="2" s="1"/>
  <c r="H38" i="2"/>
  <c r="I38" i="2" s="1"/>
  <c r="J38" i="2" s="1"/>
  <c r="K38" i="2"/>
  <c r="L38" i="2"/>
  <c r="M38" i="2"/>
  <c r="N38" i="2" s="1"/>
  <c r="H39" i="2"/>
  <c r="I39" i="2" s="1"/>
  <c r="J39" i="2" s="1"/>
  <c r="K39" i="2"/>
  <c r="L39" i="2"/>
  <c r="M39" i="2"/>
  <c r="N39" i="2" s="1"/>
  <c r="H40" i="2"/>
  <c r="I40" i="2" s="1"/>
  <c r="J40" i="2" s="1"/>
  <c r="K40" i="2"/>
  <c r="L40" i="2"/>
  <c r="M40" i="2"/>
  <c r="N40" i="2" s="1"/>
  <c r="H41" i="2"/>
  <c r="I41" i="2" s="1"/>
  <c r="J41" i="2" s="1"/>
  <c r="K41" i="2"/>
  <c r="L41" i="2"/>
  <c r="M41" i="2"/>
  <c r="N41" i="2" s="1"/>
  <c r="H42" i="2"/>
  <c r="I42" i="2" s="1"/>
  <c r="J42" i="2" s="1"/>
  <c r="K42" i="2"/>
  <c r="L42" i="2"/>
  <c r="M42" i="2"/>
  <c r="N42" i="2" s="1"/>
  <c r="H43" i="2"/>
  <c r="I43" i="2" s="1"/>
  <c r="J43" i="2" s="1"/>
  <c r="K43" i="2"/>
  <c r="L43" i="2"/>
  <c r="M43" i="2"/>
  <c r="N43" i="2" s="1"/>
  <c r="H44" i="2"/>
  <c r="I44" i="2" s="1"/>
  <c r="J44" i="2" s="1"/>
  <c r="K44" i="2"/>
  <c r="L44" i="2"/>
  <c r="M44" i="2"/>
  <c r="N44" i="2" s="1"/>
  <c r="H45" i="2"/>
  <c r="I45" i="2" s="1"/>
  <c r="J45" i="2" s="1"/>
  <c r="K45" i="2"/>
  <c r="L45" i="2"/>
  <c r="M45" i="2"/>
  <c r="N45" i="2"/>
  <c r="H46" i="2"/>
  <c r="I46" i="2" s="1"/>
  <c r="J46" i="2" s="1"/>
  <c r="K46" i="2"/>
  <c r="L46" i="2"/>
  <c r="M46" i="2"/>
  <c r="N46" i="2" s="1"/>
  <c r="H47" i="2"/>
  <c r="I47" i="2" s="1"/>
  <c r="J47" i="2" s="1"/>
  <c r="K47" i="2"/>
  <c r="L47" i="2"/>
  <c r="M47" i="2"/>
  <c r="N47" i="2" s="1"/>
  <c r="H48" i="2"/>
  <c r="I48" i="2" s="1"/>
  <c r="J48" i="2" s="1"/>
  <c r="K48" i="2"/>
  <c r="L48" i="2"/>
  <c r="M48" i="2"/>
  <c r="N48" i="2" s="1"/>
  <c r="H49" i="2"/>
  <c r="I49" i="2" s="1"/>
  <c r="J49" i="2" s="1"/>
  <c r="K49" i="2"/>
  <c r="L49" i="2"/>
  <c r="M49" i="2"/>
  <c r="N49" i="2" s="1"/>
  <c r="H12" i="2"/>
  <c r="I12" i="2" s="1"/>
  <c r="J12" i="2" s="1"/>
  <c r="K12" i="2"/>
  <c r="L12" i="2"/>
  <c r="M12" i="2"/>
  <c r="N12" i="2" s="1"/>
  <c r="H13" i="2"/>
  <c r="I13" i="2" s="1"/>
  <c r="J13" i="2" s="1"/>
  <c r="K13" i="2"/>
  <c r="L13" i="2"/>
  <c r="M13" i="2"/>
  <c r="N13" i="2" s="1"/>
  <c r="H14" i="2"/>
  <c r="I14" i="2" s="1"/>
  <c r="J14" i="2" s="1"/>
  <c r="K14" i="2"/>
  <c r="L14" i="2"/>
  <c r="M14" i="2"/>
  <c r="N14" i="2" s="1"/>
  <c r="H15" i="2"/>
  <c r="I15" i="2" s="1"/>
  <c r="J15" i="2" s="1"/>
  <c r="K15" i="2"/>
  <c r="L15" i="2"/>
  <c r="M15" i="2"/>
  <c r="N15" i="2" s="1"/>
  <c r="H16" i="2"/>
  <c r="I16" i="2" s="1"/>
  <c r="J16" i="2" s="1"/>
  <c r="K16" i="2"/>
  <c r="L16" i="2"/>
  <c r="M16" i="2"/>
  <c r="N16" i="2" s="1"/>
  <c r="H17" i="2"/>
  <c r="I17" i="2" s="1"/>
  <c r="J17" i="2" s="1"/>
  <c r="K17" i="2"/>
  <c r="L17" i="2"/>
  <c r="M17" i="2"/>
  <c r="N17" i="2" s="1"/>
  <c r="H18" i="2"/>
  <c r="I18" i="2" s="1"/>
  <c r="J18" i="2" s="1"/>
  <c r="K18" i="2"/>
  <c r="L18" i="2"/>
  <c r="M18" i="2"/>
  <c r="N18" i="2" s="1"/>
  <c r="H19" i="2"/>
  <c r="I19" i="2" s="1"/>
  <c r="J19" i="2" s="1"/>
  <c r="K19" i="2"/>
  <c r="L19" i="2"/>
  <c r="M19" i="2"/>
  <c r="N19" i="2" s="1"/>
  <c r="H20" i="2"/>
  <c r="I20" i="2" s="1"/>
  <c r="J20" i="2" s="1"/>
  <c r="K20" i="2"/>
  <c r="L20" i="2"/>
  <c r="M20" i="2"/>
  <c r="N20" i="2" s="1"/>
  <c r="H21" i="2"/>
  <c r="I21" i="2" s="1"/>
  <c r="J21" i="2" s="1"/>
  <c r="K21" i="2"/>
  <c r="L21" i="2"/>
  <c r="M21" i="2"/>
  <c r="N21" i="2" s="1"/>
  <c r="H22" i="2"/>
  <c r="I22" i="2" s="1"/>
  <c r="J22" i="2" s="1"/>
  <c r="K22" i="2"/>
  <c r="L22" i="2"/>
  <c r="M22" i="2"/>
  <c r="N22" i="2" s="1"/>
  <c r="H23" i="2"/>
  <c r="I23" i="2" s="1"/>
  <c r="J23" i="2" s="1"/>
  <c r="K23" i="2"/>
  <c r="L23" i="2"/>
  <c r="M23" i="2"/>
  <c r="N23" i="2" s="1"/>
  <c r="H24" i="2"/>
  <c r="I24" i="2" s="1"/>
  <c r="J24" i="2" s="1"/>
  <c r="K24" i="2"/>
  <c r="L24" i="2"/>
  <c r="M24" i="2"/>
  <c r="N24" i="2" s="1"/>
  <c r="H25" i="2"/>
  <c r="I25" i="2" s="1"/>
  <c r="J25" i="2" s="1"/>
  <c r="K25" i="2"/>
  <c r="L25" i="2"/>
  <c r="M25" i="2"/>
  <c r="N25" i="2" s="1"/>
  <c r="H26" i="2"/>
  <c r="I26" i="2" s="1"/>
  <c r="J26" i="2" s="1"/>
  <c r="K26" i="2"/>
  <c r="L26" i="2"/>
  <c r="M26" i="2"/>
  <c r="N26" i="2" s="1"/>
  <c r="H27" i="2"/>
  <c r="I27" i="2" s="1"/>
  <c r="J27" i="2" s="1"/>
  <c r="K27" i="2"/>
  <c r="L27" i="2"/>
  <c r="M27" i="2"/>
  <c r="N27" i="2" s="1"/>
  <c r="H28" i="2"/>
  <c r="I28" i="2" s="1"/>
  <c r="J28" i="2" s="1"/>
  <c r="K28" i="2"/>
  <c r="L28" i="2"/>
  <c r="M28" i="2"/>
  <c r="N28" i="2" s="1"/>
  <c r="H29" i="2"/>
  <c r="I29" i="2" s="1"/>
  <c r="J29" i="2" s="1"/>
  <c r="K29" i="2"/>
  <c r="L29" i="2"/>
  <c r="M29" i="2"/>
  <c r="N29" i="2" s="1"/>
  <c r="H30" i="2"/>
  <c r="I30" i="2" s="1"/>
  <c r="J30" i="2" s="1"/>
  <c r="K30" i="2"/>
  <c r="L30" i="2"/>
  <c r="M30" i="2"/>
  <c r="N30" i="2" s="1"/>
  <c r="H31" i="2"/>
  <c r="I31" i="2" s="1"/>
  <c r="J31" i="2" s="1"/>
  <c r="K31" i="2"/>
  <c r="L31" i="2"/>
  <c r="M31" i="2"/>
  <c r="N31" i="2" s="1"/>
  <c r="H10" i="2" l="1"/>
  <c r="I10" i="2" s="1"/>
  <c r="J10" i="2" s="1"/>
  <c r="K10" i="2"/>
  <c r="L10" i="2"/>
  <c r="M10" i="2"/>
  <c r="N10" i="2" s="1"/>
  <c r="H11" i="2"/>
  <c r="I11" i="2" s="1"/>
  <c r="J11" i="2" s="1"/>
  <c r="K11" i="2"/>
  <c r="L11" i="2"/>
  <c r="M11" i="2"/>
  <c r="N11" i="2" s="1"/>
  <c r="H7" i="2" l="1"/>
  <c r="I7" i="2" s="1"/>
  <c r="J7" i="2" s="1"/>
  <c r="K7" i="2"/>
  <c r="L7" i="2"/>
  <c r="M7" i="2"/>
  <c r="N7" i="2" s="1"/>
  <c r="H8" i="2"/>
  <c r="I8" i="2" s="1"/>
  <c r="J8" i="2" s="1"/>
  <c r="K8" i="2"/>
  <c r="L8" i="2"/>
  <c r="M8" i="2"/>
  <c r="N8" i="2" s="1"/>
  <c r="H9" i="2"/>
  <c r="I9" i="2" s="1"/>
  <c r="J9" i="2" s="1"/>
  <c r="K9" i="2"/>
  <c r="L9" i="2"/>
  <c r="M9" i="2"/>
  <c r="N9" i="2" s="1"/>
  <c r="M6" i="2" l="1"/>
  <c r="H6" i="2" l="1"/>
  <c r="I6" i="2" s="1"/>
  <c r="J6" i="2" s="1"/>
  <c r="L6" i="2" l="1"/>
  <c r="N6" i="2" l="1"/>
  <c r="I50" i="2" s="1"/>
  <c r="K6" i="2" l="1"/>
</calcChain>
</file>

<file path=xl/sharedStrings.xml><?xml version="1.0" encoding="utf-8"?>
<sst xmlns="http://schemas.openxmlformats.org/spreadsheetml/2006/main" count="118" uniqueCount="78">
  <si>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</si>
  <si>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</si>
  <si>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</si>
  <si>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</si>
  <si>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</si>
  <si>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</si>
  <si>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</si>
  <si>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</si>
  <si>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</si>
  <si>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</si>
  <si>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</si>
  <si>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</si>
  <si>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</si>
  <si>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</si>
  <si>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</si>
  <si>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</si>
  <si>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</si>
  <si>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</si>
  <si>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</si>
  <si>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</si>
  <si>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</si>
  <si>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Руководитель контрактной службы</t>
  </si>
  <si>
    <t>Колесникова Ю.В.</t>
  </si>
  <si>
    <t>Заказчик:</t>
  </si>
  <si>
    <t>Директор</t>
  </si>
  <si>
    <t>Курбатова У.Б.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</si>
  <si>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</si>
  <si>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 xml:space="preserve"> </t>
  </si>
  <si>
    <t>Перчатки латексные неопудренные, нестерильные (упаковка 100 шт.) РАЗМЕР L</t>
  </si>
  <si>
    <t>Перчатки латексные неопудренные, нестерильные (упаковка 100 шт.) РАЗМЕР S</t>
  </si>
  <si>
    <t>Перчатки латексные смотровые размер XL</t>
  </si>
  <si>
    <t>Маска медицинская 100 шт</t>
  </si>
  <si>
    <t>Перчатки латексные неопудренные, нестерильные (упаковка 100 шт.) РАЗМЕР M</t>
  </si>
  <si>
    <t>Перчатки полиэтиленовые размер L, 100 шт/уп.</t>
  </si>
  <si>
    <t>Перчатки полиэтиленовые размер М, 100 шт/уп.</t>
  </si>
  <si>
    <t>Шапочки одноразовые белые</t>
  </si>
  <si>
    <t>Средство дезинфицирующее кожный антисептик, 1 л, под дозатор</t>
  </si>
  <si>
    <t>Пелёнка впитывающая 60×60 см</t>
  </si>
  <si>
    <t>Бинт самофиксирующийся 4,5×5</t>
  </si>
  <si>
    <t>Очки защитные медицинские</t>
  </si>
  <si>
    <t>Журнал госпитализации</t>
  </si>
  <si>
    <t>Салфетка одноразовая 20×30 см спанлейс белый (100 шт/пачка)</t>
  </si>
  <si>
    <t>Салфетка спиртовая 3,0*6,5 см для инъекций (100 шт/упак)</t>
  </si>
  <si>
    <t>Лейкопластырь фиксирующий на тканевой основе 5×500 см</t>
  </si>
  <si>
    <t>Пластырь фиксирующий на тканевой основе 2×500 см</t>
  </si>
  <si>
    <t>Влажные рукавицы для мытья тела (8 шт)</t>
  </si>
  <si>
    <t>Пена моющая 400 мл</t>
  </si>
  <si>
    <t>Мыло жидкое антисептическое</t>
  </si>
  <si>
    <t>Шприц Жанэ для промывания полостей 150 мл, одноразовый</t>
  </si>
  <si>
    <t>Индикатор химический контроля очистки медицинских изделий «Азопирам-Р»</t>
  </si>
  <si>
    <t>Пакет для сбора медицинских отходов класса Б, 9–10 л, 330×600 мм</t>
  </si>
  <si>
    <t>Пакет для сбора медицинских отходов (700×800 – 60л)  класса Б</t>
  </si>
  <si>
    <t>Пакет для сбора медицинских отходов (700×800 – 60л)  класса А</t>
  </si>
  <si>
    <t>Салфетка марлевая нестерильная 10×10 см 8-слойная (50 шт/уп)</t>
  </si>
  <si>
    <t>Салфетки марлевые для уборки 30×30 см</t>
  </si>
  <si>
    <t>Салфетки бумажные диспенсерные, 1-слойные, белые, 100 шт/уп</t>
  </si>
  <si>
    <t>Иглы инъекционные 0,8×40,0 (100 шт/уп)</t>
  </si>
  <si>
    <t>Иглы инъекционные 0,8×60,0 / 0,8×50,0 (100 шт/уп)</t>
  </si>
  <si>
    <t>Иглы инъекционные 0,6×30 (100 шт/уп)</t>
  </si>
  <si>
    <t>Иглы инъекционные 29G 0,33×12 мм (100 шт/уп)</t>
  </si>
  <si>
    <t>Игла двухсторонняя для забора крови 21–22G (100 шт/уп)</t>
  </si>
  <si>
    <t>Марля 5 м</t>
  </si>
  <si>
    <t>Термометр медицинский безртутный</t>
  </si>
  <si>
    <t>Халат процедурный одноразовый нестерильный на кнопках</t>
  </si>
  <si>
    <t>Пикфлоуметр</t>
  </si>
  <si>
    <t>Кружка Эсмарха одноразовая стерильная, 1500 мл</t>
  </si>
  <si>
    <t>Система инфузионная для переливания растворов</t>
  </si>
  <si>
    <t>Тонометр механический</t>
  </si>
  <si>
    <t>Тонометр автоматический</t>
  </si>
  <si>
    <t>Ингалятор паровой</t>
  </si>
  <si>
    <t>Контейнер-укладка для транспортировки анализов</t>
  </si>
  <si>
    <t>уп</t>
  </si>
  <si>
    <t>шт</t>
  </si>
  <si>
    <t>Фл</t>
  </si>
  <si>
    <t>Уп</t>
  </si>
  <si>
    <t>Шт</t>
  </si>
  <si>
    <t>Игла-бабочка (минивена) для венепункции</t>
  </si>
  <si>
    <t>Поставка медицинских расходных материалов для учебных целей (лот 2) для нужд СПб ГБПОУ «МК им. В.М. Бехтерева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</si>
</sst>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49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Fill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2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2" fontId="5" fillId="0" borderId="0" xfId="0" applyNumberFormat="1" applyFont="1" applyFill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2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9" xfId="0" applyFont="1" applyFill="1" applyBorder="1" applyAlignment="1" applyProtection="1">
      <alignment horizontal="left" vertical="center" wrapText="1" indent="1"/>
    </xf>
    <xf numFmtId="0" fontId="12" fillId="0" borderId="9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Border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15" fillId="0" borderId="4" xfId="0" applyFont="1" applyBorder="1" applyAlignment="1">
      <alignment horizontal="center"/>
    </xf>
    <xf numFmtId="4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center" vertical="center" wrapText="1"/>
    </xf>
    <xf numFmtId="3" fontId="12" fillId="0" borderId="12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6" fillId="0" borderId="0" xfId="0" applyFont="1" applyAlignment="1">
      <alignment horizontal="left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4</xdr:row>
      <xdr:rowOff>1491727</xdr:rowOff>
    </xdr:from>
    <xdr:to>
      <xdr:col>10</xdr:col>
      <xdr:colOff>488128</xdr:colOff>
      <xdr:row>4</xdr:row>
      <xdr:rowOff>1720327</xdr:rowOff>
    </xdr:to>
    <xdr:pic>
      <xdr:nvPicPr>
        <xdr:cNvPr id="1235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0</xdr:rowOff>
    </xdr:to>
    <xdr:pic>
      <xdr:nvPicPr>
        <xdr:cNvPr id="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0</xdr:rowOff>
    </xdr:to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2690</xdr:rowOff>
    </xdr:to>
    <xdr:pic>
      <xdr:nvPicPr>
        <xdr:cNvPr id="5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2690</xdr:rowOff>
    </xdr:to>
    <xdr:pic>
      <xdr:nvPicPr>
        <xdr:cNvPr id="15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2690</xdr:rowOff>
    </xdr:to>
    <xdr:pic>
      <xdr:nvPicPr>
        <xdr:cNvPr id="3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2690</xdr:rowOff>
    </xdr:to>
    <xdr:pic>
      <xdr:nvPicPr>
        <xdr:cNvPr id="4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2690</xdr:rowOff>
    </xdr:to>
    <xdr:pic>
      <xdr:nvPicPr>
        <xdr:cNvPr id="4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2690</xdr:rowOff>
    </xdr:to>
    <xdr:pic>
      <xdr:nvPicPr>
        <xdr:cNvPr id="4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0</xdr:rowOff>
    </xdr:to>
    <xdr:pic>
      <xdr:nvPicPr>
        <xdr:cNvPr id="30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0</xdr:rowOff>
    </xdr:to>
    <xdr:pic>
      <xdr:nvPicPr>
        <xdr:cNvPr id="31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49</xdr:row>
      <xdr:rowOff>0</xdr:rowOff>
    </xdr:from>
    <xdr:to>
      <xdr:col>10</xdr:col>
      <xdr:colOff>1287781</xdr:colOff>
      <xdr:row>49</xdr:row>
      <xdr:rowOff>2690</xdr:rowOff>
    </xdr:to>
    <xdr:pic>
      <xdr:nvPicPr>
        <xdr:cNvPr id="3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391886</xdr:colOff>
      <xdr:row>4</xdr:row>
      <xdr:rowOff>1611086</xdr:rowOff>
    </xdr:from>
    <xdr:to>
      <xdr:col>10</xdr:col>
      <xdr:colOff>1352006</xdr:colOff>
      <xdr:row>4</xdr:row>
      <xdr:rowOff>1984530</xdr:rowOff>
    </xdr:to>
    <xdr:pic>
      <xdr:nvPicPr>
        <xdr:cNvPr id="3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0686" y="6106886"/>
          <a:ext cx="960120" cy="373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1653989</xdr:rowOff>
    </xdr:from>
    <xdr:to>
      <xdr:col>10</xdr:col>
      <xdr:colOff>1287781</xdr:colOff>
      <xdr:row>9</xdr:row>
      <xdr:rowOff>2690</xdr:rowOff>
    </xdr:to>
    <xdr:pic>
      <xdr:nvPicPr>
        <xdr:cNvPr id="2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1653989</xdr:rowOff>
    </xdr:from>
    <xdr:to>
      <xdr:col>10</xdr:col>
      <xdr:colOff>1287781</xdr:colOff>
      <xdr:row>10</xdr:row>
      <xdr:rowOff>2690</xdr:rowOff>
    </xdr:to>
    <xdr:pic>
      <xdr:nvPicPr>
        <xdr:cNvPr id="2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1653989</xdr:rowOff>
    </xdr:from>
    <xdr:to>
      <xdr:col>10</xdr:col>
      <xdr:colOff>1287781</xdr:colOff>
      <xdr:row>10</xdr:row>
      <xdr:rowOff>2690</xdr:rowOff>
    </xdr:to>
    <xdr:pic>
      <xdr:nvPicPr>
        <xdr:cNvPr id="2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1653989</xdr:rowOff>
    </xdr:from>
    <xdr:to>
      <xdr:col>10</xdr:col>
      <xdr:colOff>1287781</xdr:colOff>
      <xdr:row>11</xdr:row>
      <xdr:rowOff>2690</xdr:rowOff>
    </xdr:to>
    <xdr:pic>
      <xdr:nvPicPr>
        <xdr:cNvPr id="2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1653989</xdr:rowOff>
    </xdr:from>
    <xdr:to>
      <xdr:col>10</xdr:col>
      <xdr:colOff>1287781</xdr:colOff>
      <xdr:row>12</xdr:row>
      <xdr:rowOff>2690</xdr:rowOff>
    </xdr:to>
    <xdr:pic>
      <xdr:nvPicPr>
        <xdr:cNvPr id="2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1653989</xdr:rowOff>
    </xdr:from>
    <xdr:to>
      <xdr:col>10</xdr:col>
      <xdr:colOff>1287781</xdr:colOff>
      <xdr:row>12</xdr:row>
      <xdr:rowOff>2690</xdr:rowOff>
    </xdr:to>
    <xdr:pic>
      <xdr:nvPicPr>
        <xdr:cNvPr id="2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12</xdr:row>
      <xdr:rowOff>1653989</xdr:rowOff>
    </xdr:from>
    <xdr:to>
      <xdr:col>10</xdr:col>
      <xdr:colOff>1287781</xdr:colOff>
      <xdr:row>13</xdr:row>
      <xdr:rowOff>2690</xdr:rowOff>
    </xdr:to>
    <xdr:pic>
      <xdr:nvPicPr>
        <xdr:cNvPr id="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13</xdr:row>
      <xdr:rowOff>1653989</xdr:rowOff>
    </xdr:from>
    <xdr:to>
      <xdr:col>10</xdr:col>
      <xdr:colOff>1287781</xdr:colOff>
      <xdr:row>14</xdr:row>
      <xdr:rowOff>2690</xdr:rowOff>
    </xdr:to>
    <xdr:pic>
      <xdr:nvPicPr>
        <xdr:cNvPr id="3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13</xdr:row>
      <xdr:rowOff>1653989</xdr:rowOff>
    </xdr:from>
    <xdr:to>
      <xdr:col>10</xdr:col>
      <xdr:colOff>1287781</xdr:colOff>
      <xdr:row>14</xdr:row>
      <xdr:rowOff>2690</xdr:rowOff>
    </xdr:to>
    <xdr:pic>
      <xdr:nvPicPr>
        <xdr:cNvPr id="3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46</xdr:row>
      <xdr:rowOff>1653989</xdr:rowOff>
    </xdr:from>
    <xdr:to>
      <xdr:col>10</xdr:col>
      <xdr:colOff>1287781</xdr:colOff>
      <xdr:row>47</xdr:row>
      <xdr:rowOff>2690</xdr:rowOff>
    </xdr:to>
    <xdr:pic>
      <xdr:nvPicPr>
        <xdr:cNvPr id="3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46</xdr:row>
      <xdr:rowOff>1653989</xdr:rowOff>
    </xdr:from>
    <xdr:to>
      <xdr:col>10</xdr:col>
      <xdr:colOff>1287781</xdr:colOff>
      <xdr:row>47</xdr:row>
      <xdr:rowOff>2690</xdr:rowOff>
    </xdr:to>
    <xdr:pic>
      <xdr:nvPicPr>
        <xdr:cNvPr id="3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1653989</xdr:rowOff>
    </xdr:from>
    <xdr:to>
      <xdr:col>10</xdr:col>
      <xdr:colOff>1287781</xdr:colOff>
      <xdr:row>12</xdr:row>
      <xdr:rowOff>2690</xdr:rowOff>
    </xdr:to>
    <xdr:pic>
      <xdr:nvPicPr>
        <xdr:cNvPr id="3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01838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12</xdr:row>
      <xdr:rowOff>1653989</xdr:rowOff>
    </xdr:from>
    <xdr:to>
      <xdr:col>10</xdr:col>
      <xdr:colOff>1287781</xdr:colOff>
      <xdr:row>13</xdr:row>
      <xdr:rowOff>2690</xdr:rowOff>
    </xdr:to>
    <xdr:pic>
      <xdr:nvPicPr>
        <xdr:cNvPr id="3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13</xdr:row>
      <xdr:rowOff>1653989</xdr:rowOff>
    </xdr:from>
    <xdr:to>
      <xdr:col>10</xdr:col>
      <xdr:colOff>1287781</xdr:colOff>
      <xdr:row>14</xdr:row>
      <xdr:rowOff>2690</xdr:rowOff>
    </xdr:to>
    <xdr:pic>
      <xdr:nvPicPr>
        <xdr:cNvPr id="4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13</xdr:row>
      <xdr:rowOff>1653989</xdr:rowOff>
    </xdr:from>
    <xdr:to>
      <xdr:col>10</xdr:col>
      <xdr:colOff>1287781</xdr:colOff>
      <xdr:row>14</xdr:row>
      <xdr:rowOff>2690</xdr:rowOff>
    </xdr:to>
    <xdr:pic>
      <xdr:nvPicPr>
        <xdr:cNvPr id="4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14</xdr:row>
      <xdr:rowOff>1653989</xdr:rowOff>
    </xdr:from>
    <xdr:to>
      <xdr:col>10</xdr:col>
      <xdr:colOff>1287781</xdr:colOff>
      <xdr:row>15</xdr:row>
      <xdr:rowOff>2690</xdr:rowOff>
    </xdr:to>
    <xdr:pic>
      <xdr:nvPicPr>
        <xdr:cNvPr id="4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5219"/>
          <a:ext cx="960120" cy="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15</xdr:row>
      <xdr:rowOff>1653989</xdr:rowOff>
    </xdr:from>
    <xdr:to>
      <xdr:col>10</xdr:col>
      <xdr:colOff>1287781</xdr:colOff>
      <xdr:row>16</xdr:row>
      <xdr:rowOff>2690</xdr:rowOff>
    </xdr:to>
    <xdr:pic>
      <xdr:nvPicPr>
        <xdr:cNvPr id="4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15</xdr:row>
      <xdr:rowOff>1653989</xdr:rowOff>
    </xdr:from>
    <xdr:to>
      <xdr:col>10</xdr:col>
      <xdr:colOff>1287781</xdr:colOff>
      <xdr:row>16</xdr:row>
      <xdr:rowOff>2690</xdr:rowOff>
    </xdr:to>
    <xdr:pic>
      <xdr:nvPicPr>
        <xdr:cNvPr id="4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17</xdr:row>
      <xdr:rowOff>1653989</xdr:rowOff>
    </xdr:from>
    <xdr:to>
      <xdr:col>10</xdr:col>
      <xdr:colOff>1287781</xdr:colOff>
      <xdr:row>18</xdr:row>
      <xdr:rowOff>2690</xdr:rowOff>
    </xdr:to>
    <xdr:pic>
      <xdr:nvPicPr>
        <xdr:cNvPr id="4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01838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1653989</xdr:rowOff>
    </xdr:from>
    <xdr:to>
      <xdr:col>10</xdr:col>
      <xdr:colOff>1287781</xdr:colOff>
      <xdr:row>19</xdr:row>
      <xdr:rowOff>2690</xdr:rowOff>
    </xdr:to>
    <xdr:pic>
      <xdr:nvPicPr>
        <xdr:cNvPr id="4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1653989</xdr:rowOff>
    </xdr:from>
    <xdr:to>
      <xdr:col>10</xdr:col>
      <xdr:colOff>1287781</xdr:colOff>
      <xdr:row>20</xdr:row>
      <xdr:rowOff>2690</xdr:rowOff>
    </xdr:to>
    <xdr:pic>
      <xdr:nvPicPr>
        <xdr:cNvPr id="5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19</xdr:row>
      <xdr:rowOff>1653989</xdr:rowOff>
    </xdr:from>
    <xdr:to>
      <xdr:col>10</xdr:col>
      <xdr:colOff>1287781</xdr:colOff>
      <xdr:row>20</xdr:row>
      <xdr:rowOff>2690</xdr:rowOff>
    </xdr:to>
    <xdr:pic>
      <xdr:nvPicPr>
        <xdr:cNvPr id="5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20</xdr:row>
      <xdr:rowOff>1653989</xdr:rowOff>
    </xdr:from>
    <xdr:to>
      <xdr:col>10</xdr:col>
      <xdr:colOff>1287781</xdr:colOff>
      <xdr:row>21</xdr:row>
      <xdr:rowOff>2690</xdr:rowOff>
    </xdr:to>
    <xdr:pic>
      <xdr:nvPicPr>
        <xdr:cNvPr id="5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5219"/>
          <a:ext cx="960120" cy="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21</xdr:row>
      <xdr:rowOff>1653989</xdr:rowOff>
    </xdr:from>
    <xdr:to>
      <xdr:col>10</xdr:col>
      <xdr:colOff>1287781</xdr:colOff>
      <xdr:row>22</xdr:row>
      <xdr:rowOff>2690</xdr:rowOff>
    </xdr:to>
    <xdr:pic>
      <xdr:nvPicPr>
        <xdr:cNvPr id="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21</xdr:row>
      <xdr:rowOff>1653989</xdr:rowOff>
    </xdr:from>
    <xdr:to>
      <xdr:col>10</xdr:col>
      <xdr:colOff>1287781</xdr:colOff>
      <xdr:row>22</xdr:row>
      <xdr:rowOff>2690</xdr:rowOff>
    </xdr:to>
    <xdr:pic>
      <xdr:nvPicPr>
        <xdr:cNvPr id="5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23</xdr:row>
      <xdr:rowOff>1653989</xdr:rowOff>
    </xdr:from>
    <xdr:to>
      <xdr:col>10</xdr:col>
      <xdr:colOff>1287781</xdr:colOff>
      <xdr:row>24</xdr:row>
      <xdr:rowOff>2690</xdr:rowOff>
    </xdr:to>
    <xdr:pic>
      <xdr:nvPicPr>
        <xdr:cNvPr id="5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01838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24</xdr:row>
      <xdr:rowOff>1653989</xdr:rowOff>
    </xdr:from>
    <xdr:to>
      <xdr:col>10</xdr:col>
      <xdr:colOff>1287781</xdr:colOff>
      <xdr:row>25</xdr:row>
      <xdr:rowOff>2690</xdr:rowOff>
    </xdr:to>
    <xdr:pic>
      <xdr:nvPicPr>
        <xdr:cNvPr id="5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25</xdr:row>
      <xdr:rowOff>1653989</xdr:rowOff>
    </xdr:from>
    <xdr:to>
      <xdr:col>10</xdr:col>
      <xdr:colOff>1287781</xdr:colOff>
      <xdr:row>26</xdr:row>
      <xdr:rowOff>2690</xdr:rowOff>
    </xdr:to>
    <xdr:pic>
      <xdr:nvPicPr>
        <xdr:cNvPr id="5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25</xdr:row>
      <xdr:rowOff>1653989</xdr:rowOff>
    </xdr:from>
    <xdr:to>
      <xdr:col>10</xdr:col>
      <xdr:colOff>1287781</xdr:colOff>
      <xdr:row>26</xdr:row>
      <xdr:rowOff>2690</xdr:rowOff>
    </xdr:to>
    <xdr:pic>
      <xdr:nvPicPr>
        <xdr:cNvPr id="5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26</xdr:row>
      <xdr:rowOff>1653989</xdr:rowOff>
    </xdr:from>
    <xdr:to>
      <xdr:col>10</xdr:col>
      <xdr:colOff>1287781</xdr:colOff>
      <xdr:row>27</xdr:row>
      <xdr:rowOff>2690</xdr:rowOff>
    </xdr:to>
    <xdr:pic>
      <xdr:nvPicPr>
        <xdr:cNvPr id="6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5219"/>
          <a:ext cx="960120" cy="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27</xdr:row>
      <xdr:rowOff>1653989</xdr:rowOff>
    </xdr:from>
    <xdr:to>
      <xdr:col>10</xdr:col>
      <xdr:colOff>1287781</xdr:colOff>
      <xdr:row>28</xdr:row>
      <xdr:rowOff>2690</xdr:rowOff>
    </xdr:to>
    <xdr:pic>
      <xdr:nvPicPr>
        <xdr:cNvPr id="6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27</xdr:row>
      <xdr:rowOff>1653989</xdr:rowOff>
    </xdr:from>
    <xdr:to>
      <xdr:col>10</xdr:col>
      <xdr:colOff>1287781</xdr:colOff>
      <xdr:row>28</xdr:row>
      <xdr:rowOff>2690</xdr:rowOff>
    </xdr:to>
    <xdr:pic>
      <xdr:nvPicPr>
        <xdr:cNvPr id="6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29</xdr:row>
      <xdr:rowOff>1653989</xdr:rowOff>
    </xdr:from>
    <xdr:to>
      <xdr:col>10</xdr:col>
      <xdr:colOff>1287781</xdr:colOff>
      <xdr:row>30</xdr:row>
      <xdr:rowOff>2690</xdr:rowOff>
    </xdr:to>
    <xdr:pic>
      <xdr:nvPicPr>
        <xdr:cNvPr id="6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01838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30</xdr:row>
      <xdr:rowOff>1653989</xdr:rowOff>
    </xdr:from>
    <xdr:to>
      <xdr:col>10</xdr:col>
      <xdr:colOff>1287781</xdr:colOff>
      <xdr:row>31</xdr:row>
      <xdr:rowOff>2690</xdr:rowOff>
    </xdr:to>
    <xdr:pic>
      <xdr:nvPicPr>
        <xdr:cNvPr id="6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31</xdr:row>
      <xdr:rowOff>1653989</xdr:rowOff>
    </xdr:from>
    <xdr:to>
      <xdr:col>10</xdr:col>
      <xdr:colOff>1287781</xdr:colOff>
      <xdr:row>32</xdr:row>
      <xdr:rowOff>2690</xdr:rowOff>
    </xdr:to>
    <xdr:pic>
      <xdr:nvPicPr>
        <xdr:cNvPr id="6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31</xdr:row>
      <xdr:rowOff>1653989</xdr:rowOff>
    </xdr:from>
    <xdr:to>
      <xdr:col>10</xdr:col>
      <xdr:colOff>1287781</xdr:colOff>
      <xdr:row>32</xdr:row>
      <xdr:rowOff>2690</xdr:rowOff>
    </xdr:to>
    <xdr:pic>
      <xdr:nvPicPr>
        <xdr:cNvPr id="6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369567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32</xdr:row>
      <xdr:rowOff>1653989</xdr:rowOff>
    </xdr:from>
    <xdr:to>
      <xdr:col>10</xdr:col>
      <xdr:colOff>1287781</xdr:colOff>
      <xdr:row>33</xdr:row>
      <xdr:rowOff>2690</xdr:rowOff>
    </xdr:to>
    <xdr:pic>
      <xdr:nvPicPr>
        <xdr:cNvPr id="6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5219"/>
          <a:ext cx="960120" cy="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33</xdr:row>
      <xdr:rowOff>1653989</xdr:rowOff>
    </xdr:from>
    <xdr:to>
      <xdr:col>10</xdr:col>
      <xdr:colOff>1287781</xdr:colOff>
      <xdr:row>34</xdr:row>
      <xdr:rowOff>2690</xdr:rowOff>
    </xdr:to>
    <xdr:pic>
      <xdr:nvPicPr>
        <xdr:cNvPr id="6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33</xdr:row>
      <xdr:rowOff>1653989</xdr:rowOff>
    </xdr:from>
    <xdr:to>
      <xdr:col>10</xdr:col>
      <xdr:colOff>1287781</xdr:colOff>
      <xdr:row>34</xdr:row>
      <xdr:rowOff>2690</xdr:rowOff>
    </xdr:to>
    <xdr:pic>
      <xdr:nvPicPr>
        <xdr:cNvPr id="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700872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30</xdr:row>
      <xdr:rowOff>1653989</xdr:rowOff>
    </xdr:from>
    <xdr:to>
      <xdr:col>10</xdr:col>
      <xdr:colOff>1287781</xdr:colOff>
      <xdr:row>31</xdr:row>
      <xdr:rowOff>2690</xdr:rowOff>
    </xdr:to>
    <xdr:pic>
      <xdr:nvPicPr>
        <xdr:cNvPr id="7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516959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31</xdr:row>
      <xdr:rowOff>1653989</xdr:rowOff>
    </xdr:from>
    <xdr:to>
      <xdr:col>10</xdr:col>
      <xdr:colOff>1287781</xdr:colOff>
      <xdr:row>32</xdr:row>
      <xdr:rowOff>2690</xdr:rowOff>
    </xdr:to>
    <xdr:pic>
      <xdr:nvPicPr>
        <xdr:cNvPr id="7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31</xdr:row>
      <xdr:rowOff>1653989</xdr:rowOff>
    </xdr:from>
    <xdr:to>
      <xdr:col>10</xdr:col>
      <xdr:colOff>1287781</xdr:colOff>
      <xdr:row>32</xdr:row>
      <xdr:rowOff>2690</xdr:rowOff>
    </xdr:to>
    <xdr:pic>
      <xdr:nvPicPr>
        <xdr:cNvPr id="7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33</xdr:row>
      <xdr:rowOff>1653989</xdr:rowOff>
    </xdr:from>
    <xdr:to>
      <xdr:col>10</xdr:col>
      <xdr:colOff>1287781</xdr:colOff>
      <xdr:row>34</xdr:row>
      <xdr:rowOff>2690</xdr:rowOff>
    </xdr:to>
    <xdr:pic>
      <xdr:nvPicPr>
        <xdr:cNvPr id="7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901391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34</xdr:row>
      <xdr:rowOff>1653989</xdr:rowOff>
    </xdr:from>
    <xdr:to>
      <xdr:col>10</xdr:col>
      <xdr:colOff>1287781</xdr:colOff>
      <xdr:row>35</xdr:row>
      <xdr:rowOff>2690</xdr:rowOff>
    </xdr:to>
    <xdr:pic>
      <xdr:nvPicPr>
        <xdr:cNvPr id="7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516959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35</xdr:row>
      <xdr:rowOff>1653989</xdr:rowOff>
    </xdr:from>
    <xdr:to>
      <xdr:col>10</xdr:col>
      <xdr:colOff>1287781</xdr:colOff>
      <xdr:row>36</xdr:row>
      <xdr:rowOff>2690</xdr:rowOff>
    </xdr:to>
    <xdr:pic>
      <xdr:nvPicPr>
        <xdr:cNvPr id="7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35</xdr:row>
      <xdr:rowOff>1653989</xdr:rowOff>
    </xdr:from>
    <xdr:to>
      <xdr:col>10</xdr:col>
      <xdr:colOff>1287781</xdr:colOff>
      <xdr:row>36</xdr:row>
      <xdr:rowOff>2690</xdr:rowOff>
    </xdr:to>
    <xdr:pic>
      <xdr:nvPicPr>
        <xdr:cNvPr id="7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37</xdr:row>
      <xdr:rowOff>1653989</xdr:rowOff>
    </xdr:from>
    <xdr:to>
      <xdr:col>10</xdr:col>
      <xdr:colOff>1287781</xdr:colOff>
      <xdr:row>38</xdr:row>
      <xdr:rowOff>2690</xdr:rowOff>
    </xdr:to>
    <xdr:pic>
      <xdr:nvPicPr>
        <xdr:cNvPr id="7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901391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38</xdr:row>
      <xdr:rowOff>1653989</xdr:rowOff>
    </xdr:from>
    <xdr:to>
      <xdr:col>10</xdr:col>
      <xdr:colOff>1287781</xdr:colOff>
      <xdr:row>39</xdr:row>
      <xdr:rowOff>2690</xdr:rowOff>
    </xdr:to>
    <xdr:pic>
      <xdr:nvPicPr>
        <xdr:cNvPr id="7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516959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39</xdr:row>
      <xdr:rowOff>1653989</xdr:rowOff>
    </xdr:from>
    <xdr:to>
      <xdr:col>10</xdr:col>
      <xdr:colOff>1287781</xdr:colOff>
      <xdr:row>40</xdr:row>
      <xdr:rowOff>2690</xdr:rowOff>
    </xdr:to>
    <xdr:pic>
      <xdr:nvPicPr>
        <xdr:cNvPr id="7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39</xdr:row>
      <xdr:rowOff>1653989</xdr:rowOff>
    </xdr:from>
    <xdr:to>
      <xdr:col>10</xdr:col>
      <xdr:colOff>1287781</xdr:colOff>
      <xdr:row>40</xdr:row>
      <xdr:rowOff>2690</xdr:rowOff>
    </xdr:to>
    <xdr:pic>
      <xdr:nvPicPr>
        <xdr:cNvPr id="8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41</xdr:row>
      <xdr:rowOff>1653989</xdr:rowOff>
    </xdr:from>
    <xdr:to>
      <xdr:col>10</xdr:col>
      <xdr:colOff>1287781</xdr:colOff>
      <xdr:row>42</xdr:row>
      <xdr:rowOff>2690</xdr:rowOff>
    </xdr:to>
    <xdr:pic>
      <xdr:nvPicPr>
        <xdr:cNvPr id="8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901391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42</xdr:row>
      <xdr:rowOff>1653989</xdr:rowOff>
    </xdr:from>
    <xdr:to>
      <xdr:col>10</xdr:col>
      <xdr:colOff>1287781</xdr:colOff>
      <xdr:row>43</xdr:row>
      <xdr:rowOff>2690</xdr:rowOff>
    </xdr:to>
    <xdr:pic>
      <xdr:nvPicPr>
        <xdr:cNvPr id="8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516959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43</xdr:row>
      <xdr:rowOff>1653989</xdr:rowOff>
    </xdr:from>
    <xdr:to>
      <xdr:col>10</xdr:col>
      <xdr:colOff>1287781</xdr:colOff>
      <xdr:row>44</xdr:row>
      <xdr:rowOff>2690</xdr:rowOff>
    </xdr:to>
    <xdr:pic>
      <xdr:nvPicPr>
        <xdr:cNvPr id="8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43</xdr:row>
      <xdr:rowOff>1653989</xdr:rowOff>
    </xdr:from>
    <xdr:to>
      <xdr:col>10</xdr:col>
      <xdr:colOff>1287781</xdr:colOff>
      <xdr:row>44</xdr:row>
      <xdr:rowOff>2690</xdr:rowOff>
    </xdr:to>
    <xdr:pic>
      <xdr:nvPicPr>
        <xdr:cNvPr id="8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8682611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45</xdr:row>
      <xdr:rowOff>1653989</xdr:rowOff>
    </xdr:from>
    <xdr:to>
      <xdr:col>10</xdr:col>
      <xdr:colOff>1287781</xdr:colOff>
      <xdr:row>46</xdr:row>
      <xdr:rowOff>2690</xdr:rowOff>
    </xdr:to>
    <xdr:pic>
      <xdr:nvPicPr>
        <xdr:cNvPr id="8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9013915"/>
          <a:ext cx="960120" cy="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8"/>
  <sheetViews>
    <sheetView showGridLines="0" tabSelected="1" topLeftCell="A28" zoomScale="70" zoomScaleNormal="70" workbookViewId="0">
      <selection activeCell="I50" sqref="I50"/>
    </sheetView>
  </sheetViews>
  <sheetFormatPr defaultColWidth="9.109375" defaultRowHeight="13.2" x14ac:dyDescent="0.25"/>
  <cols>
    <col min="1" max="1" width="5" style="1" customWidth="1"/>
    <col min="2" max="2" width="25.77734375" style="1" customWidth="1"/>
    <col min="3" max="3" width="10.109375" style="1" customWidth="1"/>
    <col min="4" max="4" width="7.6640625" style="1" customWidth="1"/>
    <col min="5" max="7" width="13.88671875" style="17" customWidth="1"/>
    <col min="8" max="8" width="15.77734375" style="1" customWidth="1"/>
    <col min="9" max="9" width="16.109375" style="1" customWidth="1"/>
    <col min="10" max="10" width="15.44140625" style="1" customWidth="1"/>
    <col min="11" max="11" width="23.33203125" style="1" customWidth="1"/>
    <col min="12" max="12" width="12" style="1" customWidth="1"/>
    <col min="13" max="13" width="13.77734375" style="1" customWidth="1"/>
    <col min="14" max="14" width="17" style="1" customWidth="1"/>
    <col min="15" max="15" width="11.88671875" style="1" customWidth="1"/>
    <col min="16" max="16" width="9.109375" style="1"/>
    <col min="17" max="19" width="12.44140625" style="1" bestFit="1" customWidth="1"/>
    <col min="20" max="16384" width="9.109375" style="1"/>
  </cols>
  <sheetData>
    <row r="1" spans="1:18" customFormat="1" ht="40.799999999999997" customHeight="1" x14ac:dyDescent="0.3">
      <c r="A1" s="35" t="s">
        <v>77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8" customFormat="1" ht="114" customHeight="1" x14ac:dyDescent="0.3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8" ht="29.25" customHeight="1" x14ac:dyDescent="0.25">
      <c r="A3" s="45" t="s">
        <v>13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8" ht="39" customHeight="1" x14ac:dyDescent="0.25">
      <c r="A4" s="33" t="s">
        <v>0</v>
      </c>
      <c r="B4" s="33" t="s">
        <v>9</v>
      </c>
      <c r="C4" s="43" t="s">
        <v>1</v>
      </c>
      <c r="D4" s="37" t="s">
        <v>2</v>
      </c>
      <c r="E4" s="33" t="s">
        <v>3</v>
      </c>
      <c r="F4" s="33"/>
      <c r="G4" s="33"/>
      <c r="H4" s="42" t="s">
        <v>10</v>
      </c>
      <c r="I4" s="42"/>
      <c r="J4" s="42"/>
      <c r="K4" s="39" t="s">
        <v>11</v>
      </c>
      <c r="L4" s="40"/>
      <c r="M4" s="40"/>
      <c r="N4" s="41"/>
    </row>
    <row r="5" spans="1:18" ht="159" customHeight="1" x14ac:dyDescent="0.25">
      <c r="A5" s="33"/>
      <c r="B5" s="33"/>
      <c r="C5" s="44"/>
      <c r="D5" s="38"/>
      <c r="E5" s="3" t="s">
        <v>17</v>
      </c>
      <c r="F5" s="3" t="s">
        <v>18</v>
      </c>
      <c r="G5" s="3" t="s">
        <v>19</v>
      </c>
      <c r="H5" s="2" t="s">
        <v>6</v>
      </c>
      <c r="I5" s="2" t="s">
        <v>4</v>
      </c>
      <c r="J5" s="3" t="s">
        <v>5</v>
      </c>
      <c r="K5" s="22" t="s">
        <v>14</v>
      </c>
      <c r="L5" s="7" t="s">
        <v>16</v>
      </c>
      <c r="M5" s="7" t="s">
        <v>20</v>
      </c>
      <c r="N5" s="7" t="s">
        <v>15</v>
      </c>
    </row>
    <row r="6" spans="1:18" s="21" customFormat="1" ht="52.8" x14ac:dyDescent="0.3">
      <c r="A6" s="16">
        <v>1</v>
      </c>
      <c r="B6" s="18" t="s">
        <v>28</v>
      </c>
      <c r="C6" s="19" t="s">
        <v>71</v>
      </c>
      <c r="D6" s="20">
        <v>50</v>
      </c>
      <c r="E6" s="30">
        <v>700</v>
      </c>
      <c r="F6" s="29">
        <v>728</v>
      </c>
      <c r="G6" s="31">
        <v>742</v>
      </c>
      <c r="H6" s="6">
        <f t="shared" ref="H6" si="0">AVERAGE(E6:G6)</f>
        <v>723.33333333333337</v>
      </c>
      <c r="I6" s="4">
        <f t="shared" ref="I6" si="1">SQRT(((SUM((POWER(G6-H6,2)),(POWER(F6-H6,2)),(POWER(E6-H6,2)))/(COLUMNS(D6:G6)-1))))</f>
        <v>17.46106780494506</v>
      </c>
      <c r="J6" s="4">
        <f>I6/H6*100</f>
        <v>2.4139725075960912</v>
      </c>
      <c r="K6" s="5">
        <f t="shared" ref="K6" si="2">((D6/3)*(SUM(E6:G6)))</f>
        <v>36166.666666666672</v>
      </c>
      <c r="L6" s="5">
        <f t="shared" ref="L6" si="3">SMALL(E6:G6,1)</f>
        <v>700</v>
      </c>
      <c r="M6" s="5">
        <f>SMALL(E6:G6,1)</f>
        <v>700</v>
      </c>
      <c r="N6" s="5">
        <f>M6*D6</f>
        <v>35000</v>
      </c>
      <c r="O6" s="14"/>
      <c r="P6" s="14"/>
      <c r="Q6" s="14"/>
      <c r="R6" s="14"/>
    </row>
    <row r="7" spans="1:18" s="21" customFormat="1" ht="52.8" x14ac:dyDescent="0.3">
      <c r="A7" s="16">
        <v>2</v>
      </c>
      <c r="B7" s="18" t="s">
        <v>29</v>
      </c>
      <c r="C7" s="19" t="s">
        <v>71</v>
      </c>
      <c r="D7" s="20">
        <v>50</v>
      </c>
      <c r="E7" s="30">
        <v>700</v>
      </c>
      <c r="F7" s="29">
        <v>728</v>
      </c>
      <c r="G7" s="31">
        <v>742</v>
      </c>
      <c r="H7" s="6">
        <f t="shared" ref="H7:H9" si="4">AVERAGE(E7:G7)</f>
        <v>723.33333333333337</v>
      </c>
      <c r="I7" s="4">
        <f t="shared" ref="I7:I9" si="5">SQRT(((SUM((POWER(G7-H7,2)),(POWER(F7-H7,2)),(POWER(E7-H7,2)))/(COLUMNS(D7:G7)-1))))</f>
        <v>17.46106780494506</v>
      </c>
      <c r="J7" s="4">
        <f t="shared" ref="J7:J9" si="6">I7/H7*100</f>
        <v>2.4139725075960912</v>
      </c>
      <c r="K7" s="5">
        <f t="shared" ref="K7:K9" si="7">((D7/3)*(SUM(E7:G7)))</f>
        <v>36166.666666666672</v>
      </c>
      <c r="L7" s="5">
        <f t="shared" ref="L7:L9" si="8">SMALL(E7:G7,1)</f>
        <v>700</v>
      </c>
      <c r="M7" s="5">
        <f t="shared" ref="M7:M9" si="9">SMALL(E7:G7,1)</f>
        <v>700</v>
      </c>
      <c r="N7" s="5">
        <f t="shared" ref="N7:N9" si="10">M7*D7</f>
        <v>35000</v>
      </c>
      <c r="O7" s="14"/>
      <c r="P7" s="14"/>
      <c r="Q7" s="14"/>
      <c r="R7" s="14"/>
    </row>
    <row r="8" spans="1:18" s="21" customFormat="1" ht="26.4" x14ac:dyDescent="0.3">
      <c r="A8" s="16">
        <v>3</v>
      </c>
      <c r="B8" s="18" t="s">
        <v>30</v>
      </c>
      <c r="C8" s="19" t="s">
        <v>71</v>
      </c>
      <c r="D8" s="20">
        <v>8</v>
      </c>
      <c r="E8" s="30">
        <v>700</v>
      </c>
      <c r="F8" s="29">
        <v>728</v>
      </c>
      <c r="G8" s="31">
        <v>742</v>
      </c>
      <c r="H8" s="6">
        <f t="shared" si="4"/>
        <v>723.33333333333337</v>
      </c>
      <c r="I8" s="4">
        <f t="shared" si="5"/>
        <v>17.46106780494506</v>
      </c>
      <c r="J8" s="4">
        <f t="shared" si="6"/>
        <v>2.4139725075960912</v>
      </c>
      <c r="K8" s="5">
        <f t="shared" si="7"/>
        <v>5786.6666666666661</v>
      </c>
      <c r="L8" s="5">
        <f t="shared" si="8"/>
        <v>700</v>
      </c>
      <c r="M8" s="5">
        <f t="shared" si="9"/>
        <v>700</v>
      </c>
      <c r="N8" s="5">
        <f t="shared" si="10"/>
        <v>5600</v>
      </c>
      <c r="O8" s="14"/>
      <c r="P8" s="14"/>
      <c r="Q8" s="14"/>
      <c r="R8" s="14"/>
    </row>
    <row r="9" spans="1:18" s="21" customFormat="1" x14ac:dyDescent="0.3">
      <c r="A9" s="16">
        <v>4</v>
      </c>
      <c r="B9" s="18" t="s">
        <v>31</v>
      </c>
      <c r="C9" s="19" t="s">
        <v>72</v>
      </c>
      <c r="D9" s="20">
        <v>2800</v>
      </c>
      <c r="E9" s="30">
        <v>2.4</v>
      </c>
      <c r="F9" s="29">
        <v>2.5</v>
      </c>
      <c r="G9" s="31">
        <v>2.54</v>
      </c>
      <c r="H9" s="6">
        <f t="shared" si="4"/>
        <v>2.48</v>
      </c>
      <c r="I9" s="4">
        <f t="shared" si="5"/>
        <v>5.8878405775519033E-2</v>
      </c>
      <c r="J9" s="4">
        <f t="shared" si="6"/>
        <v>2.3741292651418964</v>
      </c>
      <c r="K9" s="5">
        <f t="shared" si="7"/>
        <v>6944.0000000000009</v>
      </c>
      <c r="L9" s="5">
        <f t="shared" si="8"/>
        <v>2.4</v>
      </c>
      <c r="M9" s="5">
        <f t="shared" si="9"/>
        <v>2.4</v>
      </c>
      <c r="N9" s="5">
        <f t="shared" si="10"/>
        <v>6720</v>
      </c>
      <c r="O9" s="14"/>
      <c r="P9" s="14"/>
      <c r="Q9" s="14"/>
      <c r="R9" s="14"/>
    </row>
    <row r="10" spans="1:18" s="21" customFormat="1" ht="52.8" x14ac:dyDescent="0.3">
      <c r="A10" s="16">
        <v>5</v>
      </c>
      <c r="B10" s="18" t="s">
        <v>32</v>
      </c>
      <c r="C10" s="19" t="s">
        <v>71</v>
      </c>
      <c r="D10" s="20">
        <v>100</v>
      </c>
      <c r="E10" s="30">
        <v>700</v>
      </c>
      <c r="F10" s="29">
        <v>728</v>
      </c>
      <c r="G10" s="31">
        <v>742</v>
      </c>
      <c r="H10" s="6">
        <f t="shared" ref="H10:H15" si="11">AVERAGE(E10:G10)</f>
        <v>723.33333333333337</v>
      </c>
      <c r="I10" s="4">
        <f t="shared" ref="I10:I15" si="12">SQRT(((SUM((POWER(G10-H10,2)),(POWER(F10-H10,2)),(POWER(E10-H10,2)))/(COLUMNS(D10:G10)-1))))</f>
        <v>17.46106780494506</v>
      </c>
      <c r="J10" s="4">
        <f t="shared" ref="J10:J15" si="13">I10/H10*100</f>
        <v>2.4139725075960912</v>
      </c>
      <c r="K10" s="5">
        <f t="shared" ref="K10:K15" si="14">((D10/3)*(SUM(E10:G10)))</f>
        <v>72333.333333333343</v>
      </c>
      <c r="L10" s="5">
        <f t="shared" ref="L10:L15" si="15">SMALL(E10:G10,1)</f>
        <v>700</v>
      </c>
      <c r="M10" s="5">
        <f t="shared" ref="M10:M15" si="16">SMALL(E10:G10,1)</f>
        <v>700</v>
      </c>
      <c r="N10" s="5">
        <f t="shared" ref="N10:N15" si="17">M10*D10</f>
        <v>70000</v>
      </c>
      <c r="O10" s="14"/>
      <c r="P10" s="14"/>
      <c r="Q10" s="14"/>
      <c r="R10" s="14"/>
    </row>
    <row r="11" spans="1:18" s="21" customFormat="1" ht="26.4" x14ac:dyDescent="0.3">
      <c r="A11" s="16">
        <v>6</v>
      </c>
      <c r="B11" s="18" t="s">
        <v>33</v>
      </c>
      <c r="C11" s="19" t="s">
        <v>71</v>
      </c>
      <c r="D11" s="20">
        <v>10</v>
      </c>
      <c r="E11" s="30">
        <v>84</v>
      </c>
      <c r="F11" s="29">
        <v>87.36</v>
      </c>
      <c r="G11" s="31">
        <v>89.04</v>
      </c>
      <c r="H11" s="6">
        <f t="shared" si="11"/>
        <v>86.800000000000011</v>
      </c>
      <c r="I11" s="4">
        <f t="shared" si="12"/>
        <v>2.0953281365934093</v>
      </c>
      <c r="J11" s="4">
        <f t="shared" si="13"/>
        <v>2.4139725075960934</v>
      </c>
      <c r="K11" s="5">
        <f t="shared" si="14"/>
        <v>868.00000000000011</v>
      </c>
      <c r="L11" s="5">
        <f t="shared" si="15"/>
        <v>84</v>
      </c>
      <c r="M11" s="5">
        <f t="shared" si="16"/>
        <v>84</v>
      </c>
      <c r="N11" s="5">
        <f t="shared" si="17"/>
        <v>840</v>
      </c>
      <c r="O11" s="14"/>
      <c r="P11" s="14"/>
      <c r="Q11" s="14"/>
      <c r="R11" s="14"/>
    </row>
    <row r="12" spans="1:18" s="21" customFormat="1" ht="26.4" x14ac:dyDescent="0.3">
      <c r="A12" s="16">
        <v>7</v>
      </c>
      <c r="B12" s="18" t="s">
        <v>34</v>
      </c>
      <c r="C12" s="19" t="s">
        <v>71</v>
      </c>
      <c r="D12" s="20">
        <v>10</v>
      </c>
      <c r="E12" s="30">
        <v>84</v>
      </c>
      <c r="F12" s="29">
        <v>87.36</v>
      </c>
      <c r="G12" s="31">
        <v>89.04</v>
      </c>
      <c r="H12" s="6">
        <f t="shared" si="11"/>
        <v>86.800000000000011</v>
      </c>
      <c r="I12" s="4">
        <f t="shared" si="12"/>
        <v>2.0953281365934093</v>
      </c>
      <c r="J12" s="4">
        <f t="shared" si="13"/>
        <v>2.4139725075960934</v>
      </c>
      <c r="K12" s="5">
        <f t="shared" si="14"/>
        <v>868.00000000000011</v>
      </c>
      <c r="L12" s="5">
        <f t="shared" si="15"/>
        <v>84</v>
      </c>
      <c r="M12" s="5">
        <f t="shared" si="16"/>
        <v>84</v>
      </c>
      <c r="N12" s="5">
        <f t="shared" si="17"/>
        <v>840</v>
      </c>
      <c r="O12" s="14"/>
      <c r="P12" s="14"/>
      <c r="Q12" s="14"/>
      <c r="R12" s="14"/>
    </row>
    <row r="13" spans="1:18" s="21" customFormat="1" ht="26.4" x14ac:dyDescent="0.3">
      <c r="A13" s="16">
        <v>8</v>
      </c>
      <c r="B13" s="18" t="s">
        <v>35</v>
      </c>
      <c r="C13" s="19" t="s">
        <v>71</v>
      </c>
      <c r="D13" s="20">
        <v>32</v>
      </c>
      <c r="E13" s="30">
        <v>172</v>
      </c>
      <c r="F13" s="29">
        <v>178.88</v>
      </c>
      <c r="G13" s="31">
        <v>182.32</v>
      </c>
      <c r="H13" s="6">
        <f t="shared" si="11"/>
        <v>177.73333333333335</v>
      </c>
      <c r="I13" s="4">
        <f t="shared" si="12"/>
        <v>4.2904338035007834</v>
      </c>
      <c r="J13" s="4">
        <f t="shared" si="13"/>
        <v>2.4139725075960894</v>
      </c>
      <c r="K13" s="5">
        <f t="shared" si="14"/>
        <v>5687.4666666666672</v>
      </c>
      <c r="L13" s="5">
        <f t="shared" si="15"/>
        <v>172</v>
      </c>
      <c r="M13" s="5">
        <f t="shared" si="16"/>
        <v>172</v>
      </c>
      <c r="N13" s="5">
        <f t="shared" si="17"/>
        <v>5504</v>
      </c>
      <c r="O13" s="14"/>
      <c r="P13" s="14"/>
      <c r="Q13" s="14"/>
      <c r="R13" s="14"/>
    </row>
    <row r="14" spans="1:18" s="21" customFormat="1" ht="39.6" x14ac:dyDescent="0.3">
      <c r="A14" s="16">
        <v>9</v>
      </c>
      <c r="B14" s="18" t="s">
        <v>36</v>
      </c>
      <c r="C14" s="19" t="s">
        <v>73</v>
      </c>
      <c r="D14" s="20">
        <v>18</v>
      </c>
      <c r="E14" s="30">
        <v>700</v>
      </c>
      <c r="F14" s="29">
        <v>728</v>
      </c>
      <c r="G14" s="31">
        <v>742</v>
      </c>
      <c r="H14" s="6">
        <f t="shared" si="11"/>
        <v>723.33333333333337</v>
      </c>
      <c r="I14" s="4">
        <f t="shared" si="12"/>
        <v>17.46106780494506</v>
      </c>
      <c r="J14" s="4">
        <f t="shared" si="13"/>
        <v>2.4139725075960912</v>
      </c>
      <c r="K14" s="5">
        <f t="shared" si="14"/>
        <v>13020</v>
      </c>
      <c r="L14" s="5">
        <f t="shared" si="15"/>
        <v>700</v>
      </c>
      <c r="M14" s="5">
        <f t="shared" si="16"/>
        <v>700</v>
      </c>
      <c r="N14" s="5">
        <f t="shared" si="17"/>
        <v>12600</v>
      </c>
      <c r="O14" s="14"/>
      <c r="P14" s="14"/>
      <c r="Q14" s="14"/>
      <c r="R14" s="14"/>
    </row>
    <row r="15" spans="1:18" s="21" customFormat="1" ht="26.4" x14ac:dyDescent="0.3">
      <c r="A15" s="16">
        <v>10</v>
      </c>
      <c r="B15" s="18" t="s">
        <v>37</v>
      </c>
      <c r="C15" s="19" t="s">
        <v>74</v>
      </c>
      <c r="D15" s="20">
        <v>18</v>
      </c>
      <c r="E15" s="30">
        <v>926</v>
      </c>
      <c r="F15" s="29">
        <v>963.04</v>
      </c>
      <c r="G15" s="31">
        <v>981.56</v>
      </c>
      <c r="H15" s="6">
        <f t="shared" si="11"/>
        <v>956.86666666666667</v>
      </c>
      <c r="I15" s="4">
        <f t="shared" si="12"/>
        <v>23.098498267684445</v>
      </c>
      <c r="J15" s="4">
        <f t="shared" si="13"/>
        <v>2.4139725075960889</v>
      </c>
      <c r="K15" s="5">
        <f t="shared" si="14"/>
        <v>17223.599999999999</v>
      </c>
      <c r="L15" s="5">
        <f t="shared" si="15"/>
        <v>926</v>
      </c>
      <c r="M15" s="5">
        <f t="shared" si="16"/>
        <v>926</v>
      </c>
      <c r="N15" s="5">
        <f t="shared" si="17"/>
        <v>16668</v>
      </c>
      <c r="O15" s="14"/>
      <c r="P15" s="14"/>
      <c r="Q15" s="14"/>
      <c r="R15" s="14"/>
    </row>
    <row r="16" spans="1:18" ht="26.4" x14ac:dyDescent="0.25">
      <c r="A16" s="16">
        <v>11</v>
      </c>
      <c r="B16" s="18" t="s">
        <v>38</v>
      </c>
      <c r="C16" s="19" t="s">
        <v>75</v>
      </c>
      <c r="D16" s="20">
        <v>24</v>
      </c>
      <c r="E16" s="30">
        <v>110</v>
      </c>
      <c r="F16" s="29">
        <v>114.4</v>
      </c>
      <c r="G16" s="31">
        <v>116.6</v>
      </c>
      <c r="H16" s="6">
        <f t="shared" ref="H16:H31" si="18">AVERAGE(E16:G16)</f>
        <v>113.66666666666667</v>
      </c>
      <c r="I16" s="4">
        <f t="shared" ref="I16:I31" si="19">SQRT(((SUM((POWER(G16-H16,2)),(POWER(F16-H16,2)),(POWER(E16-H16,2)))/(COLUMNS(D16:G16)-1))))</f>
        <v>2.7438820836342219</v>
      </c>
      <c r="J16" s="4">
        <f t="shared" ref="J16:J31" si="20">I16/H16*100</f>
        <v>2.4139725075960894</v>
      </c>
      <c r="K16" s="5">
        <f t="shared" ref="K16:K31" si="21">((D16/3)*(SUM(E16:G16)))</f>
        <v>2728</v>
      </c>
      <c r="L16" s="5">
        <f t="shared" ref="L16:L31" si="22">SMALL(E16:G16,1)</f>
        <v>110</v>
      </c>
      <c r="M16" s="5">
        <f t="shared" ref="M16:M31" si="23">SMALL(E16:G16,1)</f>
        <v>110</v>
      </c>
      <c r="N16" s="5">
        <f t="shared" ref="N16:N31" si="24">M16*D16</f>
        <v>2640</v>
      </c>
    </row>
    <row r="17" spans="1:14" x14ac:dyDescent="0.25">
      <c r="A17" s="16">
        <v>12</v>
      </c>
      <c r="B17" s="18" t="s">
        <v>39</v>
      </c>
      <c r="C17" s="19" t="s">
        <v>75</v>
      </c>
      <c r="D17" s="20">
        <v>45</v>
      </c>
      <c r="E17" s="30">
        <v>120.64</v>
      </c>
      <c r="F17" s="29">
        <v>125.47</v>
      </c>
      <c r="G17" s="31">
        <v>127.88</v>
      </c>
      <c r="H17" s="6">
        <f t="shared" si="18"/>
        <v>124.66333333333334</v>
      </c>
      <c r="I17" s="4">
        <f t="shared" si="19"/>
        <v>3.0102528502141164</v>
      </c>
      <c r="J17" s="4">
        <f t="shared" si="20"/>
        <v>2.4147058880297196</v>
      </c>
      <c r="K17" s="5">
        <f t="shared" si="21"/>
        <v>5609.85</v>
      </c>
      <c r="L17" s="5">
        <f t="shared" si="22"/>
        <v>120.64</v>
      </c>
      <c r="M17" s="5">
        <f t="shared" si="23"/>
        <v>120.64</v>
      </c>
      <c r="N17" s="5">
        <f t="shared" si="24"/>
        <v>5428.8</v>
      </c>
    </row>
    <row r="18" spans="1:14" x14ac:dyDescent="0.25">
      <c r="A18" s="16">
        <v>13</v>
      </c>
      <c r="B18" s="18" t="s">
        <v>40</v>
      </c>
      <c r="C18" s="19" t="s">
        <v>75</v>
      </c>
      <c r="D18" s="20">
        <v>1</v>
      </c>
      <c r="E18" s="30">
        <v>870</v>
      </c>
      <c r="F18" s="29">
        <v>904.8</v>
      </c>
      <c r="G18" s="31">
        <v>922.2</v>
      </c>
      <c r="H18" s="6">
        <f t="shared" si="18"/>
        <v>899</v>
      </c>
      <c r="I18" s="4">
        <f t="shared" si="19"/>
        <v>21.701612843288871</v>
      </c>
      <c r="J18" s="4">
        <f t="shared" si="20"/>
        <v>2.4139725075960921</v>
      </c>
      <c r="K18" s="5">
        <f t="shared" si="21"/>
        <v>899</v>
      </c>
      <c r="L18" s="5">
        <f t="shared" si="22"/>
        <v>870</v>
      </c>
      <c r="M18" s="5">
        <f t="shared" si="23"/>
        <v>870</v>
      </c>
      <c r="N18" s="5">
        <f t="shared" si="24"/>
        <v>870</v>
      </c>
    </row>
    <row r="19" spans="1:14" ht="39.6" x14ac:dyDescent="0.25">
      <c r="A19" s="16">
        <v>14</v>
      </c>
      <c r="B19" s="18" t="s">
        <v>41</v>
      </c>
      <c r="C19" s="19" t="s">
        <v>74</v>
      </c>
      <c r="D19" s="20">
        <v>32</v>
      </c>
      <c r="E19" s="30">
        <v>240</v>
      </c>
      <c r="F19" s="29">
        <v>249.6</v>
      </c>
      <c r="G19" s="31">
        <v>254.4</v>
      </c>
      <c r="H19" s="6">
        <f t="shared" si="18"/>
        <v>248</v>
      </c>
      <c r="I19" s="4">
        <f t="shared" si="19"/>
        <v>5.9866518188383075</v>
      </c>
      <c r="J19" s="4">
        <f t="shared" si="20"/>
        <v>2.4139725075960921</v>
      </c>
      <c r="K19" s="5">
        <f t="shared" si="21"/>
        <v>7936</v>
      </c>
      <c r="L19" s="5">
        <f t="shared" si="22"/>
        <v>240</v>
      </c>
      <c r="M19" s="5">
        <f t="shared" si="23"/>
        <v>240</v>
      </c>
      <c r="N19" s="5">
        <f t="shared" si="24"/>
        <v>7680</v>
      </c>
    </row>
    <row r="20" spans="1:14" ht="39.6" x14ac:dyDescent="0.25">
      <c r="A20" s="16">
        <v>15</v>
      </c>
      <c r="B20" s="18" t="s">
        <v>42</v>
      </c>
      <c r="C20" s="19" t="s">
        <v>72</v>
      </c>
      <c r="D20" s="32">
        <v>36600</v>
      </c>
      <c r="E20" s="30">
        <v>1.1599999999999999</v>
      </c>
      <c r="F20" s="29">
        <v>1.21</v>
      </c>
      <c r="G20" s="31">
        <v>1.23</v>
      </c>
      <c r="H20" s="6">
        <f t="shared" si="18"/>
        <v>1.2</v>
      </c>
      <c r="I20" s="4">
        <f t="shared" si="19"/>
        <v>2.9439202887759516E-2</v>
      </c>
      <c r="J20" s="4">
        <f t="shared" si="20"/>
        <v>2.4532669073132931</v>
      </c>
      <c r="K20" s="5">
        <f t="shared" si="21"/>
        <v>43920</v>
      </c>
      <c r="L20" s="5">
        <f t="shared" si="22"/>
        <v>1.1599999999999999</v>
      </c>
      <c r="M20" s="5">
        <f t="shared" si="23"/>
        <v>1.1599999999999999</v>
      </c>
      <c r="N20" s="5">
        <f t="shared" si="24"/>
        <v>42456</v>
      </c>
    </row>
    <row r="21" spans="1:14" ht="39.6" x14ac:dyDescent="0.25">
      <c r="A21" s="16">
        <v>16</v>
      </c>
      <c r="B21" s="18" t="s">
        <v>43</v>
      </c>
      <c r="C21" s="19" t="s">
        <v>75</v>
      </c>
      <c r="D21" s="20">
        <v>24</v>
      </c>
      <c r="E21" s="30">
        <v>157.6</v>
      </c>
      <c r="F21" s="29">
        <v>163.9</v>
      </c>
      <c r="G21" s="31">
        <v>167.06</v>
      </c>
      <c r="H21" s="6">
        <f t="shared" si="18"/>
        <v>162.85333333333332</v>
      </c>
      <c r="I21" s="4">
        <f t="shared" si="19"/>
        <v>3.9323049503086929</v>
      </c>
      <c r="J21" s="4">
        <f t="shared" si="20"/>
        <v>2.4146296976678565</v>
      </c>
      <c r="K21" s="5">
        <f t="shared" si="21"/>
        <v>3908.48</v>
      </c>
      <c r="L21" s="5">
        <f t="shared" si="22"/>
        <v>157.6</v>
      </c>
      <c r="M21" s="5">
        <f t="shared" si="23"/>
        <v>157.6</v>
      </c>
      <c r="N21" s="5">
        <f t="shared" si="24"/>
        <v>3782.3999999999996</v>
      </c>
    </row>
    <row r="22" spans="1:14" ht="26.4" x14ac:dyDescent="0.25">
      <c r="A22" s="16">
        <v>17</v>
      </c>
      <c r="B22" s="18" t="s">
        <v>44</v>
      </c>
      <c r="C22" s="19" t="s">
        <v>75</v>
      </c>
      <c r="D22" s="20">
        <v>24</v>
      </c>
      <c r="E22" s="30">
        <v>68.599999999999994</v>
      </c>
      <c r="F22" s="29">
        <v>71.34</v>
      </c>
      <c r="G22" s="31">
        <v>72.72</v>
      </c>
      <c r="H22" s="6">
        <f t="shared" si="18"/>
        <v>70.88666666666667</v>
      </c>
      <c r="I22" s="4">
        <f t="shared" si="19"/>
        <v>1.7122564709243269</v>
      </c>
      <c r="J22" s="4">
        <f t="shared" si="20"/>
        <v>2.4154845353018808</v>
      </c>
      <c r="K22" s="5">
        <f t="shared" si="21"/>
        <v>1701.28</v>
      </c>
      <c r="L22" s="5">
        <f t="shared" si="22"/>
        <v>68.599999999999994</v>
      </c>
      <c r="M22" s="5">
        <f t="shared" si="23"/>
        <v>68.599999999999994</v>
      </c>
      <c r="N22" s="5">
        <f t="shared" si="24"/>
        <v>1646.3999999999999</v>
      </c>
    </row>
    <row r="23" spans="1:14" ht="26.4" x14ac:dyDescent="0.25">
      <c r="A23" s="16">
        <v>18</v>
      </c>
      <c r="B23" s="18" t="s">
        <v>45</v>
      </c>
      <c r="C23" s="19" t="s">
        <v>74</v>
      </c>
      <c r="D23" s="20">
        <v>18</v>
      </c>
      <c r="E23" s="30">
        <v>1140</v>
      </c>
      <c r="F23" s="29">
        <v>1185.5999999999999</v>
      </c>
      <c r="G23" s="31">
        <v>1208.4000000000001</v>
      </c>
      <c r="H23" s="6">
        <f t="shared" si="18"/>
        <v>1178</v>
      </c>
      <c r="I23" s="4">
        <f t="shared" si="19"/>
        <v>28.436596139481978</v>
      </c>
      <c r="J23" s="4">
        <f t="shared" si="20"/>
        <v>2.4139725075960934</v>
      </c>
      <c r="K23" s="5">
        <f t="shared" si="21"/>
        <v>21204</v>
      </c>
      <c r="L23" s="5">
        <f t="shared" si="22"/>
        <v>1140</v>
      </c>
      <c r="M23" s="5">
        <f t="shared" si="23"/>
        <v>1140</v>
      </c>
      <c r="N23" s="5">
        <f t="shared" si="24"/>
        <v>20520</v>
      </c>
    </row>
    <row r="24" spans="1:14" x14ac:dyDescent="0.25">
      <c r="A24" s="16">
        <v>19</v>
      </c>
      <c r="B24" s="18" t="s">
        <v>46</v>
      </c>
      <c r="C24" s="19" t="s">
        <v>73</v>
      </c>
      <c r="D24" s="20">
        <v>9</v>
      </c>
      <c r="E24" s="30">
        <v>790</v>
      </c>
      <c r="F24" s="29">
        <v>821.6</v>
      </c>
      <c r="G24" s="31">
        <v>837.4</v>
      </c>
      <c r="H24" s="6">
        <f t="shared" si="18"/>
        <v>816.33333333333337</v>
      </c>
      <c r="I24" s="4">
        <f t="shared" si="19"/>
        <v>19.706062237009419</v>
      </c>
      <c r="J24" s="4">
        <f t="shared" si="20"/>
        <v>2.4139725075960907</v>
      </c>
      <c r="K24" s="5">
        <f t="shared" si="21"/>
        <v>7347</v>
      </c>
      <c r="L24" s="5">
        <f t="shared" si="22"/>
        <v>790</v>
      </c>
      <c r="M24" s="5">
        <f t="shared" si="23"/>
        <v>790</v>
      </c>
      <c r="N24" s="5">
        <f t="shared" si="24"/>
        <v>7110</v>
      </c>
    </row>
    <row r="25" spans="1:14" ht="26.4" x14ac:dyDescent="0.25">
      <c r="A25" s="16">
        <v>20</v>
      </c>
      <c r="B25" s="18" t="s">
        <v>47</v>
      </c>
      <c r="C25" s="19" t="s">
        <v>73</v>
      </c>
      <c r="D25" s="20">
        <v>9</v>
      </c>
      <c r="E25" s="30">
        <v>1030</v>
      </c>
      <c r="F25" s="29">
        <v>1071.2</v>
      </c>
      <c r="G25" s="31">
        <v>1091.8</v>
      </c>
      <c r="H25" s="6">
        <f t="shared" si="18"/>
        <v>1064.3333333333333</v>
      </c>
      <c r="I25" s="4">
        <f t="shared" si="19"/>
        <v>25.69271405584772</v>
      </c>
      <c r="J25" s="4">
        <f t="shared" si="20"/>
        <v>2.4139725075960907</v>
      </c>
      <c r="K25" s="5">
        <f t="shared" si="21"/>
        <v>9579</v>
      </c>
      <c r="L25" s="5">
        <f t="shared" si="22"/>
        <v>1030</v>
      </c>
      <c r="M25" s="5">
        <f t="shared" si="23"/>
        <v>1030</v>
      </c>
      <c r="N25" s="5">
        <f t="shared" si="24"/>
        <v>9270</v>
      </c>
    </row>
    <row r="26" spans="1:14" ht="39.6" x14ac:dyDescent="0.25">
      <c r="A26" s="16">
        <v>21</v>
      </c>
      <c r="B26" s="18" t="s">
        <v>48</v>
      </c>
      <c r="C26" s="19" t="s">
        <v>75</v>
      </c>
      <c r="D26" s="20">
        <v>18</v>
      </c>
      <c r="E26" s="30">
        <v>109</v>
      </c>
      <c r="F26" s="29">
        <v>113.36</v>
      </c>
      <c r="G26" s="31">
        <v>115.54</v>
      </c>
      <c r="H26" s="6">
        <f t="shared" si="18"/>
        <v>112.63333333333334</v>
      </c>
      <c r="I26" s="4">
        <f t="shared" si="19"/>
        <v>2.718937701055733</v>
      </c>
      <c r="J26" s="4">
        <f t="shared" si="20"/>
        <v>2.4139725075960929</v>
      </c>
      <c r="K26" s="5">
        <f t="shared" si="21"/>
        <v>2027.4</v>
      </c>
      <c r="L26" s="5">
        <f t="shared" si="22"/>
        <v>109</v>
      </c>
      <c r="M26" s="5">
        <f t="shared" si="23"/>
        <v>109</v>
      </c>
      <c r="N26" s="5">
        <f t="shared" si="24"/>
        <v>1962</v>
      </c>
    </row>
    <row r="27" spans="1:14" ht="52.8" x14ac:dyDescent="0.25">
      <c r="A27" s="16">
        <v>22</v>
      </c>
      <c r="B27" s="18" t="s">
        <v>49</v>
      </c>
      <c r="C27" s="19" t="s">
        <v>75</v>
      </c>
      <c r="D27" s="20">
        <v>9</v>
      </c>
      <c r="E27" s="30">
        <v>1360</v>
      </c>
      <c r="F27" s="29">
        <v>1414.4</v>
      </c>
      <c r="G27" s="31">
        <v>1441.6</v>
      </c>
      <c r="H27" s="6">
        <f t="shared" si="18"/>
        <v>1405.3333333333333</v>
      </c>
      <c r="I27" s="4">
        <f t="shared" si="19"/>
        <v>33.924360306750373</v>
      </c>
      <c r="J27" s="4">
        <f t="shared" si="20"/>
        <v>2.4139725075960889</v>
      </c>
      <c r="K27" s="5">
        <f t="shared" si="21"/>
        <v>12648</v>
      </c>
      <c r="L27" s="5">
        <f t="shared" si="22"/>
        <v>1360</v>
      </c>
      <c r="M27" s="5">
        <f t="shared" si="23"/>
        <v>1360</v>
      </c>
      <c r="N27" s="5">
        <f t="shared" si="24"/>
        <v>12240</v>
      </c>
    </row>
    <row r="28" spans="1:14" ht="39.6" x14ac:dyDescent="0.25">
      <c r="A28" s="16">
        <v>23</v>
      </c>
      <c r="B28" s="18" t="s">
        <v>50</v>
      </c>
      <c r="C28" s="19" t="s">
        <v>75</v>
      </c>
      <c r="D28" s="20">
        <v>100</v>
      </c>
      <c r="E28" s="30">
        <v>2.56</v>
      </c>
      <c r="F28" s="29">
        <v>2.66</v>
      </c>
      <c r="G28" s="31">
        <v>2.71</v>
      </c>
      <c r="H28" s="6">
        <f t="shared" si="18"/>
        <v>2.6433333333333335</v>
      </c>
      <c r="I28" s="4">
        <f t="shared" si="19"/>
        <v>6.2360956446232338E-2</v>
      </c>
      <c r="J28" s="4">
        <f t="shared" si="20"/>
        <v>2.3591786801853343</v>
      </c>
      <c r="K28" s="5">
        <f t="shared" si="21"/>
        <v>264.33333333333337</v>
      </c>
      <c r="L28" s="5">
        <f t="shared" si="22"/>
        <v>2.56</v>
      </c>
      <c r="M28" s="5">
        <f t="shared" si="23"/>
        <v>2.56</v>
      </c>
      <c r="N28" s="5">
        <f t="shared" si="24"/>
        <v>256</v>
      </c>
    </row>
    <row r="29" spans="1:14" ht="39.6" x14ac:dyDescent="0.25">
      <c r="A29" s="16">
        <v>24</v>
      </c>
      <c r="B29" s="18" t="s">
        <v>51</v>
      </c>
      <c r="C29" s="19" t="s">
        <v>75</v>
      </c>
      <c r="D29" s="20">
        <v>300</v>
      </c>
      <c r="E29" s="30">
        <v>3.7</v>
      </c>
      <c r="F29" s="29">
        <v>3.85</v>
      </c>
      <c r="G29" s="31">
        <v>3.92</v>
      </c>
      <c r="H29" s="6">
        <f t="shared" si="18"/>
        <v>3.8233333333333337</v>
      </c>
      <c r="I29" s="4">
        <f t="shared" si="19"/>
        <v>9.1772665986241259E-2</v>
      </c>
      <c r="J29" s="4">
        <f t="shared" si="20"/>
        <v>2.4003312812443225</v>
      </c>
      <c r="K29" s="5">
        <f t="shared" si="21"/>
        <v>1147</v>
      </c>
      <c r="L29" s="5">
        <f t="shared" si="22"/>
        <v>3.7</v>
      </c>
      <c r="M29" s="5">
        <f t="shared" si="23"/>
        <v>3.7</v>
      </c>
      <c r="N29" s="5">
        <f t="shared" si="24"/>
        <v>1110</v>
      </c>
    </row>
    <row r="30" spans="1:14" ht="39.6" x14ac:dyDescent="0.25">
      <c r="A30" s="16">
        <v>25</v>
      </c>
      <c r="B30" s="18" t="s">
        <v>52</v>
      </c>
      <c r="C30" s="19" t="s">
        <v>75</v>
      </c>
      <c r="D30" s="20">
        <v>200</v>
      </c>
      <c r="E30" s="30">
        <v>3.7</v>
      </c>
      <c r="F30" s="29">
        <v>3.85</v>
      </c>
      <c r="G30" s="31">
        <v>3.92</v>
      </c>
      <c r="H30" s="6">
        <f t="shared" si="18"/>
        <v>3.8233333333333337</v>
      </c>
      <c r="I30" s="4">
        <f t="shared" si="19"/>
        <v>9.1772665986241259E-2</v>
      </c>
      <c r="J30" s="4">
        <f t="shared" si="20"/>
        <v>2.4003312812443225</v>
      </c>
      <c r="K30" s="5">
        <f t="shared" si="21"/>
        <v>764.66666666666674</v>
      </c>
      <c r="L30" s="5">
        <f t="shared" si="22"/>
        <v>3.7</v>
      </c>
      <c r="M30" s="5">
        <f t="shared" si="23"/>
        <v>3.7</v>
      </c>
      <c r="N30" s="5">
        <f t="shared" si="24"/>
        <v>740</v>
      </c>
    </row>
    <row r="31" spans="1:14" ht="39.6" x14ac:dyDescent="0.25">
      <c r="A31" s="16">
        <v>26</v>
      </c>
      <c r="B31" s="18" t="s">
        <v>53</v>
      </c>
      <c r="C31" s="19" t="s">
        <v>71</v>
      </c>
      <c r="D31" s="20">
        <v>28</v>
      </c>
      <c r="E31" s="30">
        <v>269.8</v>
      </c>
      <c r="F31" s="29">
        <v>280.58999999999997</v>
      </c>
      <c r="G31" s="31">
        <v>285.99</v>
      </c>
      <c r="H31" s="6">
        <f t="shared" si="18"/>
        <v>278.79333333333335</v>
      </c>
      <c r="I31" s="4">
        <f t="shared" si="19"/>
        <v>6.7305291190382768</v>
      </c>
      <c r="J31" s="4">
        <f t="shared" si="20"/>
        <v>2.4141642981796347</v>
      </c>
      <c r="K31" s="5">
        <f t="shared" si="21"/>
        <v>7806.213333333334</v>
      </c>
      <c r="L31" s="5">
        <f t="shared" si="22"/>
        <v>269.8</v>
      </c>
      <c r="M31" s="5">
        <f t="shared" si="23"/>
        <v>269.8</v>
      </c>
      <c r="N31" s="5">
        <f t="shared" si="24"/>
        <v>7554.4000000000005</v>
      </c>
    </row>
    <row r="32" spans="1:14" ht="26.4" x14ac:dyDescent="0.25">
      <c r="A32" s="16">
        <v>27</v>
      </c>
      <c r="B32" s="18" t="s">
        <v>54</v>
      </c>
      <c r="C32" s="19" t="s">
        <v>71</v>
      </c>
      <c r="D32" s="20">
        <v>4</v>
      </c>
      <c r="E32" s="30">
        <v>388</v>
      </c>
      <c r="F32" s="29">
        <v>403.52</v>
      </c>
      <c r="G32" s="31">
        <v>411.28</v>
      </c>
      <c r="H32" s="6">
        <f t="shared" ref="H32:H49" si="25">AVERAGE(E32:G32)</f>
        <v>400.93333333333334</v>
      </c>
      <c r="I32" s="4">
        <f t="shared" ref="I32:I49" si="26">SQRT(((SUM((POWER(G32-H32,2)),(POWER(F32-H32,2)),(POWER(E32-H32,2)))/(COLUMNS(D32:G32)-1))))</f>
        <v>9.6784204404552501</v>
      </c>
      <c r="J32" s="4">
        <f t="shared" ref="J32:J49" si="27">I32/H32*100</f>
        <v>2.4139725075960885</v>
      </c>
      <c r="K32" s="5">
        <f t="shared" ref="K32:K49" si="28">((D32/3)*(SUM(E32:G32)))</f>
        <v>1603.7333333333331</v>
      </c>
      <c r="L32" s="5">
        <f t="shared" ref="L32:L49" si="29">SMALL(E32:G32,1)</f>
        <v>388</v>
      </c>
      <c r="M32" s="5">
        <f t="shared" ref="M32:M49" si="30">SMALL(E32:G32,1)</f>
        <v>388</v>
      </c>
      <c r="N32" s="5">
        <f t="shared" ref="N32:N49" si="31">M32*D32</f>
        <v>1552</v>
      </c>
    </row>
    <row r="33" spans="1:18" ht="39.6" x14ac:dyDescent="0.25">
      <c r="A33" s="16">
        <v>28</v>
      </c>
      <c r="B33" s="18" t="s">
        <v>55</v>
      </c>
      <c r="C33" s="19" t="s">
        <v>71</v>
      </c>
      <c r="D33" s="20">
        <v>5</v>
      </c>
      <c r="E33" s="30">
        <v>2300</v>
      </c>
      <c r="F33" s="29">
        <v>2392</v>
      </c>
      <c r="G33" s="31">
        <v>2438</v>
      </c>
      <c r="H33" s="6">
        <f t="shared" si="25"/>
        <v>2376.6666666666665</v>
      </c>
      <c r="I33" s="4">
        <f t="shared" si="26"/>
        <v>57.372079930533772</v>
      </c>
      <c r="J33" s="4">
        <f t="shared" si="27"/>
        <v>2.4139725075960916</v>
      </c>
      <c r="K33" s="5">
        <f t="shared" si="28"/>
        <v>11883.333333333334</v>
      </c>
      <c r="L33" s="5">
        <f t="shared" si="29"/>
        <v>2300</v>
      </c>
      <c r="M33" s="5">
        <f t="shared" si="30"/>
        <v>2300</v>
      </c>
      <c r="N33" s="5">
        <f t="shared" si="31"/>
        <v>11500</v>
      </c>
    </row>
    <row r="34" spans="1:18" ht="26.4" x14ac:dyDescent="0.25">
      <c r="A34" s="16">
        <v>29</v>
      </c>
      <c r="B34" s="18" t="s">
        <v>56</v>
      </c>
      <c r="C34" s="19" t="s">
        <v>71</v>
      </c>
      <c r="D34" s="20">
        <v>42</v>
      </c>
      <c r="E34" s="30">
        <v>250</v>
      </c>
      <c r="F34" s="29">
        <v>260</v>
      </c>
      <c r="G34" s="31">
        <v>265</v>
      </c>
      <c r="H34" s="6">
        <f t="shared" si="25"/>
        <v>258.33333333333331</v>
      </c>
      <c r="I34" s="4">
        <f t="shared" si="26"/>
        <v>6.2360956446232363</v>
      </c>
      <c r="J34" s="4">
        <f t="shared" si="27"/>
        <v>2.4139725075960916</v>
      </c>
      <c r="K34" s="5">
        <f t="shared" si="28"/>
        <v>10850</v>
      </c>
      <c r="L34" s="5">
        <f t="shared" si="29"/>
        <v>250</v>
      </c>
      <c r="M34" s="5">
        <f t="shared" si="30"/>
        <v>250</v>
      </c>
      <c r="N34" s="5">
        <f t="shared" si="31"/>
        <v>10500</v>
      </c>
    </row>
    <row r="35" spans="1:18" ht="39.6" x14ac:dyDescent="0.25">
      <c r="A35" s="16">
        <v>30</v>
      </c>
      <c r="B35" s="18" t="s">
        <v>57</v>
      </c>
      <c r="C35" s="19" t="s">
        <v>71</v>
      </c>
      <c r="D35" s="20">
        <v>9</v>
      </c>
      <c r="E35" s="30">
        <v>420</v>
      </c>
      <c r="F35" s="29">
        <v>436.8</v>
      </c>
      <c r="G35" s="31">
        <v>445.2</v>
      </c>
      <c r="H35" s="6">
        <f t="shared" si="25"/>
        <v>434</v>
      </c>
      <c r="I35" s="4">
        <f t="shared" si="26"/>
        <v>10.476640682967032</v>
      </c>
      <c r="J35" s="4">
        <f t="shared" si="27"/>
        <v>2.4139725075960903</v>
      </c>
      <c r="K35" s="5">
        <f t="shared" si="28"/>
        <v>3906</v>
      </c>
      <c r="L35" s="5">
        <f t="shared" si="29"/>
        <v>420</v>
      </c>
      <c r="M35" s="5">
        <f t="shared" si="30"/>
        <v>420</v>
      </c>
      <c r="N35" s="5">
        <f t="shared" si="31"/>
        <v>3780</v>
      </c>
    </row>
    <row r="36" spans="1:18" s="21" customFormat="1" ht="26.4" x14ac:dyDescent="0.3">
      <c r="A36" s="16">
        <v>31</v>
      </c>
      <c r="B36" s="18" t="s">
        <v>58</v>
      </c>
      <c r="C36" s="19" t="s">
        <v>71</v>
      </c>
      <c r="D36" s="20">
        <v>22</v>
      </c>
      <c r="E36" s="30">
        <v>250</v>
      </c>
      <c r="F36" s="29">
        <v>260</v>
      </c>
      <c r="G36" s="31">
        <v>265</v>
      </c>
      <c r="H36" s="6">
        <f t="shared" si="25"/>
        <v>258.33333333333331</v>
      </c>
      <c r="I36" s="4">
        <f t="shared" si="26"/>
        <v>6.2360956446232363</v>
      </c>
      <c r="J36" s="4">
        <f t="shared" si="27"/>
        <v>2.4139725075960916</v>
      </c>
      <c r="K36" s="5">
        <f t="shared" si="28"/>
        <v>5683.333333333333</v>
      </c>
      <c r="L36" s="5">
        <f t="shared" si="29"/>
        <v>250</v>
      </c>
      <c r="M36" s="5">
        <f t="shared" si="30"/>
        <v>250</v>
      </c>
      <c r="N36" s="5">
        <f t="shared" si="31"/>
        <v>5500</v>
      </c>
      <c r="O36" s="14"/>
      <c r="P36" s="14"/>
      <c r="Q36" s="14"/>
      <c r="R36" s="14"/>
    </row>
    <row r="37" spans="1:18" ht="26.4" x14ac:dyDescent="0.25">
      <c r="A37" s="16">
        <v>32</v>
      </c>
      <c r="B37" s="18" t="s">
        <v>59</v>
      </c>
      <c r="C37" s="19" t="s">
        <v>71</v>
      </c>
      <c r="D37" s="20">
        <v>2</v>
      </c>
      <c r="E37" s="30">
        <v>240</v>
      </c>
      <c r="F37" s="29">
        <v>249.6</v>
      </c>
      <c r="G37" s="31">
        <v>254.4</v>
      </c>
      <c r="H37" s="6">
        <f t="shared" si="25"/>
        <v>248</v>
      </c>
      <c r="I37" s="4">
        <f t="shared" si="26"/>
        <v>5.9866518188383075</v>
      </c>
      <c r="J37" s="4">
        <f t="shared" si="27"/>
        <v>2.4139725075960921</v>
      </c>
      <c r="K37" s="5">
        <f t="shared" si="28"/>
        <v>496</v>
      </c>
      <c r="L37" s="5">
        <f t="shared" si="29"/>
        <v>240</v>
      </c>
      <c r="M37" s="5">
        <f t="shared" si="30"/>
        <v>240</v>
      </c>
      <c r="N37" s="5">
        <f t="shared" si="31"/>
        <v>480</v>
      </c>
    </row>
    <row r="38" spans="1:18" ht="39.6" x14ac:dyDescent="0.25">
      <c r="A38" s="16">
        <v>33</v>
      </c>
      <c r="B38" s="18" t="s">
        <v>60</v>
      </c>
      <c r="C38" s="19" t="s">
        <v>72</v>
      </c>
      <c r="D38" s="20">
        <v>800</v>
      </c>
      <c r="E38" s="30">
        <v>11.2</v>
      </c>
      <c r="F38" s="29">
        <v>11.65</v>
      </c>
      <c r="G38" s="31">
        <v>11.87</v>
      </c>
      <c r="H38" s="6">
        <f t="shared" si="25"/>
        <v>11.573333333333332</v>
      </c>
      <c r="I38" s="4">
        <f t="shared" si="26"/>
        <v>0.27884683171152508</v>
      </c>
      <c r="J38" s="4">
        <f t="shared" si="27"/>
        <v>2.4093908270005051</v>
      </c>
      <c r="K38" s="5">
        <f t="shared" si="28"/>
        <v>9258.6666666666679</v>
      </c>
      <c r="L38" s="5">
        <f t="shared" si="29"/>
        <v>11.2</v>
      </c>
      <c r="M38" s="5">
        <f t="shared" si="30"/>
        <v>11.2</v>
      </c>
      <c r="N38" s="5">
        <f t="shared" si="31"/>
        <v>8960</v>
      </c>
    </row>
    <row r="39" spans="1:18" x14ac:dyDescent="0.25">
      <c r="A39" s="16">
        <v>34</v>
      </c>
      <c r="B39" s="18" t="s">
        <v>61</v>
      </c>
      <c r="C39" s="19" t="s">
        <v>72</v>
      </c>
      <c r="D39" s="20">
        <v>9</v>
      </c>
      <c r="E39" s="30">
        <v>374</v>
      </c>
      <c r="F39" s="29">
        <v>388.96</v>
      </c>
      <c r="G39" s="31">
        <v>396.44</v>
      </c>
      <c r="H39" s="6">
        <f t="shared" si="25"/>
        <v>386.4666666666667</v>
      </c>
      <c r="I39" s="4">
        <f t="shared" si="26"/>
        <v>9.3291990843563575</v>
      </c>
      <c r="J39" s="4">
        <f t="shared" si="27"/>
        <v>2.4139725075960903</v>
      </c>
      <c r="K39" s="5">
        <f t="shared" si="28"/>
        <v>3478.2000000000003</v>
      </c>
      <c r="L39" s="5">
        <f t="shared" si="29"/>
        <v>374</v>
      </c>
      <c r="M39" s="5">
        <f t="shared" si="30"/>
        <v>374</v>
      </c>
      <c r="N39" s="5">
        <f t="shared" si="31"/>
        <v>3366</v>
      </c>
    </row>
    <row r="40" spans="1:18" ht="26.4" x14ac:dyDescent="0.25">
      <c r="A40" s="16">
        <v>35</v>
      </c>
      <c r="B40" s="18" t="s">
        <v>62</v>
      </c>
      <c r="C40" s="19" t="s">
        <v>72</v>
      </c>
      <c r="D40" s="20">
        <v>30</v>
      </c>
      <c r="E40" s="30">
        <v>367</v>
      </c>
      <c r="F40" s="29">
        <v>381.68</v>
      </c>
      <c r="G40" s="31">
        <v>389.02</v>
      </c>
      <c r="H40" s="6">
        <f t="shared" si="25"/>
        <v>379.23333333333335</v>
      </c>
      <c r="I40" s="4">
        <f t="shared" si="26"/>
        <v>9.1545884063069032</v>
      </c>
      <c r="J40" s="4">
        <f t="shared" si="27"/>
        <v>2.4139725075960894</v>
      </c>
      <c r="K40" s="5">
        <f t="shared" si="28"/>
        <v>11377</v>
      </c>
      <c r="L40" s="5">
        <f t="shared" si="29"/>
        <v>367</v>
      </c>
      <c r="M40" s="5">
        <f t="shared" si="30"/>
        <v>367</v>
      </c>
      <c r="N40" s="5">
        <f t="shared" si="31"/>
        <v>11010</v>
      </c>
    </row>
    <row r="41" spans="1:18" ht="39.6" x14ac:dyDescent="0.25">
      <c r="A41" s="16">
        <v>36</v>
      </c>
      <c r="B41" s="18" t="s">
        <v>63</v>
      </c>
      <c r="C41" s="19" t="s">
        <v>72</v>
      </c>
      <c r="D41" s="20">
        <v>10</v>
      </c>
      <c r="E41" s="30">
        <v>110</v>
      </c>
      <c r="F41" s="29">
        <v>114.4</v>
      </c>
      <c r="G41" s="31">
        <v>116.6</v>
      </c>
      <c r="H41" s="6">
        <f t="shared" si="25"/>
        <v>113.66666666666667</v>
      </c>
      <c r="I41" s="4">
        <f t="shared" si="26"/>
        <v>2.7438820836342219</v>
      </c>
      <c r="J41" s="4">
        <f t="shared" si="27"/>
        <v>2.4139725075960894</v>
      </c>
      <c r="K41" s="5">
        <f t="shared" si="28"/>
        <v>1136.6666666666667</v>
      </c>
      <c r="L41" s="5">
        <f t="shared" si="29"/>
        <v>110</v>
      </c>
      <c r="M41" s="5">
        <f t="shared" si="30"/>
        <v>110</v>
      </c>
      <c r="N41" s="5">
        <f t="shared" si="31"/>
        <v>1100</v>
      </c>
    </row>
    <row r="42" spans="1:18" x14ac:dyDescent="0.25">
      <c r="A42" s="16">
        <v>37</v>
      </c>
      <c r="B42" s="18" t="s">
        <v>64</v>
      </c>
      <c r="C42" s="19" t="s">
        <v>72</v>
      </c>
      <c r="D42" s="20">
        <v>3</v>
      </c>
      <c r="E42" s="30">
        <v>7000</v>
      </c>
      <c r="F42" s="29">
        <v>7280</v>
      </c>
      <c r="G42" s="31">
        <v>7420</v>
      </c>
      <c r="H42" s="6">
        <f t="shared" si="25"/>
        <v>7233.333333333333</v>
      </c>
      <c r="I42" s="4">
        <f t="shared" si="26"/>
        <v>174.6106780494506</v>
      </c>
      <c r="J42" s="4">
        <f t="shared" si="27"/>
        <v>2.4139725075960912</v>
      </c>
      <c r="K42" s="5">
        <f t="shared" si="28"/>
        <v>21700</v>
      </c>
      <c r="L42" s="5">
        <f t="shared" si="29"/>
        <v>7000</v>
      </c>
      <c r="M42" s="5">
        <f t="shared" si="30"/>
        <v>7000</v>
      </c>
      <c r="N42" s="5">
        <f t="shared" si="31"/>
        <v>21000</v>
      </c>
    </row>
    <row r="43" spans="1:18" ht="39.6" x14ac:dyDescent="0.25">
      <c r="A43" s="16">
        <v>38</v>
      </c>
      <c r="B43" s="18" t="s">
        <v>65</v>
      </c>
      <c r="C43" s="19" t="s">
        <v>72</v>
      </c>
      <c r="D43" s="20">
        <v>50</v>
      </c>
      <c r="E43" s="30">
        <v>230</v>
      </c>
      <c r="F43" s="29">
        <v>239.2</v>
      </c>
      <c r="G43" s="31">
        <v>243.8</v>
      </c>
      <c r="H43" s="6">
        <f t="shared" si="25"/>
        <v>237.66666666666666</v>
      </c>
      <c r="I43" s="4">
        <f t="shared" si="26"/>
        <v>5.7372079930533797</v>
      </c>
      <c r="J43" s="4">
        <f t="shared" si="27"/>
        <v>2.4139725075960925</v>
      </c>
      <c r="K43" s="5">
        <f t="shared" si="28"/>
        <v>11883.333333333334</v>
      </c>
      <c r="L43" s="5">
        <f t="shared" si="29"/>
        <v>230</v>
      </c>
      <c r="M43" s="5">
        <f t="shared" si="30"/>
        <v>230</v>
      </c>
      <c r="N43" s="5">
        <f t="shared" si="31"/>
        <v>11500</v>
      </c>
    </row>
    <row r="44" spans="1:18" ht="26.4" x14ac:dyDescent="0.25">
      <c r="A44" s="16">
        <v>39</v>
      </c>
      <c r="B44" s="18" t="s">
        <v>66</v>
      </c>
      <c r="C44" s="19" t="s">
        <v>72</v>
      </c>
      <c r="D44" s="20">
        <v>800</v>
      </c>
      <c r="E44" s="30">
        <v>27.9</v>
      </c>
      <c r="F44" s="29">
        <v>29.02</v>
      </c>
      <c r="G44" s="31">
        <v>29.57</v>
      </c>
      <c r="H44" s="6">
        <f t="shared" si="25"/>
        <v>28.830000000000002</v>
      </c>
      <c r="I44" s="4">
        <f t="shared" si="26"/>
        <v>0.69488608179086997</v>
      </c>
      <c r="J44" s="4">
        <f t="shared" si="27"/>
        <v>2.4102881782548384</v>
      </c>
      <c r="K44" s="5">
        <f t="shared" si="28"/>
        <v>23064.000000000004</v>
      </c>
      <c r="L44" s="5">
        <f t="shared" si="29"/>
        <v>27.9</v>
      </c>
      <c r="M44" s="5">
        <f t="shared" si="30"/>
        <v>27.9</v>
      </c>
      <c r="N44" s="5">
        <f t="shared" si="31"/>
        <v>22320</v>
      </c>
    </row>
    <row r="45" spans="1:18" x14ac:dyDescent="0.25">
      <c r="A45" s="16">
        <v>40</v>
      </c>
      <c r="B45" s="18" t="s">
        <v>67</v>
      </c>
      <c r="C45" s="19" t="s">
        <v>72</v>
      </c>
      <c r="D45" s="20">
        <v>29</v>
      </c>
      <c r="E45" s="30">
        <v>2256</v>
      </c>
      <c r="F45" s="29">
        <v>2346.2399999999998</v>
      </c>
      <c r="G45" s="31">
        <v>2391.36</v>
      </c>
      <c r="H45" s="6">
        <f t="shared" si="25"/>
        <v>2331.2000000000003</v>
      </c>
      <c r="I45" s="4">
        <f t="shared" si="26"/>
        <v>56.274527097080103</v>
      </c>
      <c r="J45" s="4">
        <f t="shared" si="27"/>
        <v>2.4139725075960921</v>
      </c>
      <c r="K45" s="5">
        <f t="shared" si="28"/>
        <v>67604.800000000003</v>
      </c>
      <c r="L45" s="5">
        <f t="shared" si="29"/>
        <v>2256</v>
      </c>
      <c r="M45" s="5">
        <f t="shared" si="30"/>
        <v>2256</v>
      </c>
      <c r="N45" s="5">
        <f t="shared" si="31"/>
        <v>65424</v>
      </c>
    </row>
    <row r="46" spans="1:18" x14ac:dyDescent="0.25">
      <c r="A46" s="16">
        <v>41</v>
      </c>
      <c r="B46" s="18" t="s">
        <v>68</v>
      </c>
      <c r="C46" s="19" t="s">
        <v>72</v>
      </c>
      <c r="D46" s="20">
        <v>13</v>
      </c>
      <c r="E46" s="30">
        <v>5000</v>
      </c>
      <c r="F46" s="29">
        <v>5200</v>
      </c>
      <c r="G46" s="31">
        <v>5300</v>
      </c>
      <c r="H46" s="6">
        <f t="shared" si="25"/>
        <v>5166.666666666667</v>
      </c>
      <c r="I46" s="4">
        <f t="shared" si="26"/>
        <v>124.72191289246472</v>
      </c>
      <c r="J46" s="4">
        <f t="shared" si="27"/>
        <v>2.4139725075960912</v>
      </c>
      <c r="K46" s="5">
        <f t="shared" si="28"/>
        <v>67166.666666666657</v>
      </c>
      <c r="L46" s="5">
        <f t="shared" si="29"/>
        <v>5000</v>
      </c>
      <c r="M46" s="5">
        <f t="shared" si="30"/>
        <v>5000</v>
      </c>
      <c r="N46" s="5">
        <f t="shared" si="31"/>
        <v>65000</v>
      </c>
    </row>
    <row r="47" spans="1:18" s="21" customFormat="1" x14ac:dyDescent="0.3">
      <c r="A47" s="16">
        <v>42</v>
      </c>
      <c r="B47" s="18" t="s">
        <v>69</v>
      </c>
      <c r="C47" s="19" t="s">
        <v>72</v>
      </c>
      <c r="D47" s="20">
        <v>3</v>
      </c>
      <c r="E47" s="30">
        <v>5600</v>
      </c>
      <c r="F47" s="29">
        <v>5824</v>
      </c>
      <c r="G47" s="31">
        <v>5936</v>
      </c>
      <c r="H47" s="6">
        <f t="shared" si="25"/>
        <v>5786.666666666667</v>
      </c>
      <c r="I47" s="4">
        <f t="shared" si="26"/>
        <v>139.68854243956048</v>
      </c>
      <c r="J47" s="4">
        <f t="shared" si="27"/>
        <v>2.4139725075960912</v>
      </c>
      <c r="K47" s="5">
        <f t="shared" si="28"/>
        <v>17360</v>
      </c>
      <c r="L47" s="5">
        <f t="shared" si="29"/>
        <v>5600</v>
      </c>
      <c r="M47" s="5">
        <f t="shared" si="30"/>
        <v>5600</v>
      </c>
      <c r="N47" s="5">
        <f t="shared" si="31"/>
        <v>16800</v>
      </c>
      <c r="O47" s="14"/>
      <c r="P47" s="14"/>
      <c r="Q47" s="14"/>
      <c r="R47" s="14"/>
    </row>
    <row r="48" spans="1:18" s="21" customFormat="1" ht="26.4" x14ac:dyDescent="0.3">
      <c r="A48" s="16">
        <v>43</v>
      </c>
      <c r="B48" s="18" t="s">
        <v>70</v>
      </c>
      <c r="C48" s="19" t="s">
        <v>72</v>
      </c>
      <c r="D48" s="20">
        <v>4</v>
      </c>
      <c r="E48" s="30">
        <v>6100</v>
      </c>
      <c r="F48" s="29">
        <v>6344</v>
      </c>
      <c r="G48" s="31">
        <v>6466</v>
      </c>
      <c r="H48" s="6">
        <f t="shared" si="25"/>
        <v>6303.333333333333</v>
      </c>
      <c r="I48" s="4">
        <f t="shared" si="26"/>
        <v>152.16073372880695</v>
      </c>
      <c r="J48" s="4">
        <f t="shared" si="27"/>
        <v>2.4139725075960912</v>
      </c>
      <c r="K48" s="5">
        <f t="shared" si="28"/>
        <v>25213.333333333332</v>
      </c>
      <c r="L48" s="5">
        <f t="shared" si="29"/>
        <v>6100</v>
      </c>
      <c r="M48" s="5">
        <f t="shared" si="30"/>
        <v>6100</v>
      </c>
      <c r="N48" s="5">
        <f t="shared" si="31"/>
        <v>24400</v>
      </c>
      <c r="O48" s="14"/>
      <c r="P48" s="14"/>
      <c r="Q48" s="14"/>
      <c r="R48" s="14"/>
    </row>
    <row r="49" spans="1:19" s="21" customFormat="1" ht="26.4" x14ac:dyDescent="0.3">
      <c r="A49" s="16">
        <v>44</v>
      </c>
      <c r="B49" s="18" t="s">
        <v>76</v>
      </c>
      <c r="C49" s="19" t="s">
        <v>71</v>
      </c>
      <c r="D49" s="20">
        <v>1</v>
      </c>
      <c r="E49" s="30">
        <v>1044</v>
      </c>
      <c r="F49" s="29">
        <v>1085.76</v>
      </c>
      <c r="G49" s="31">
        <v>1106.6400000000001</v>
      </c>
      <c r="H49" s="6">
        <f t="shared" si="25"/>
        <v>1078.8000000000002</v>
      </c>
      <c r="I49" s="4">
        <f t="shared" si="26"/>
        <v>26.041935411946668</v>
      </c>
      <c r="J49" s="4">
        <f t="shared" si="27"/>
        <v>2.4139725075960938</v>
      </c>
      <c r="K49" s="5">
        <f t="shared" si="28"/>
        <v>1078.8000000000002</v>
      </c>
      <c r="L49" s="5">
        <f t="shared" si="29"/>
        <v>1044</v>
      </c>
      <c r="M49" s="5">
        <f t="shared" si="30"/>
        <v>1044</v>
      </c>
      <c r="N49" s="5">
        <f t="shared" si="31"/>
        <v>1044</v>
      </c>
      <c r="O49" s="14"/>
      <c r="P49" s="14"/>
      <c r="Q49" s="14"/>
      <c r="R49" s="14"/>
    </row>
    <row r="50" spans="1:19" ht="26.25" customHeight="1" x14ac:dyDescent="0.25">
      <c r="A50" s="34" t="s">
        <v>27</v>
      </c>
      <c r="B50" s="34"/>
      <c r="C50" s="34"/>
      <c r="D50" s="34"/>
      <c r="E50" s="34"/>
      <c r="F50" s="34"/>
      <c r="G50" s="34"/>
      <c r="H50" s="34"/>
      <c r="I50" s="23">
        <f>SUM(N6:N49)</f>
        <v>599274</v>
      </c>
      <c r="J50" s="12" t="s">
        <v>7</v>
      </c>
      <c r="K50" s="12"/>
      <c r="L50" s="11"/>
      <c r="M50" s="12"/>
      <c r="N50" s="11"/>
      <c r="O50" s="14"/>
      <c r="Q50" s="15"/>
      <c r="R50" s="15"/>
      <c r="S50" s="15"/>
    </row>
    <row r="51" spans="1:19" ht="15.6" x14ac:dyDescent="0.3">
      <c r="A51" s="48" t="s">
        <v>12</v>
      </c>
      <c r="B51" s="48"/>
      <c r="C51" s="48"/>
      <c r="D51" s="9"/>
      <c r="E51" s="9"/>
      <c r="F51" s="9"/>
      <c r="G51" s="9"/>
    </row>
    <row r="52" spans="1:19" ht="15.6" customHeight="1" x14ac:dyDescent="0.3">
      <c r="A52" s="25"/>
      <c r="B52" s="25"/>
      <c r="C52" s="46" t="s">
        <v>21</v>
      </c>
      <c r="D52" s="46"/>
      <c r="E52" s="46"/>
      <c r="F52" s="47" t="s">
        <v>22</v>
      </c>
      <c r="G52" s="47"/>
      <c r="J52" s="13"/>
      <c r="K52" s="8"/>
      <c r="L52" s="8"/>
      <c r="M52" s="8"/>
      <c r="N52" s="8"/>
    </row>
    <row r="53" spans="1:19" ht="15.6" x14ac:dyDescent="0.3">
      <c r="A53" s="10"/>
      <c r="B53" s="10"/>
      <c r="C53" s="10"/>
      <c r="D53" s="10"/>
      <c r="E53" s="26"/>
      <c r="F53" s="27"/>
      <c r="G53" s="24"/>
      <c r="J53" s="8"/>
      <c r="K53" s="8"/>
      <c r="L53" s="8"/>
      <c r="M53" s="8"/>
      <c r="N53" s="8"/>
    </row>
    <row r="54" spans="1:19" ht="15.6" x14ac:dyDescent="0.3">
      <c r="A54" s="10"/>
      <c r="B54" s="10"/>
      <c r="C54" s="10"/>
      <c r="D54" s="10"/>
      <c r="E54" s="26"/>
      <c r="F54" s="27"/>
      <c r="G54" s="28" t="s">
        <v>8</v>
      </c>
      <c r="J54" s="8"/>
      <c r="K54" s="8"/>
      <c r="L54" s="8"/>
      <c r="M54" s="8"/>
      <c r="N54" s="8"/>
    </row>
    <row r="55" spans="1:19" ht="15.6" x14ac:dyDescent="0.3">
      <c r="A55" s="48" t="s">
        <v>23</v>
      </c>
      <c r="B55" s="48"/>
      <c r="C55" s="48"/>
      <c r="D55" s="9"/>
      <c r="E55" s="9"/>
      <c r="F55" s="9"/>
      <c r="G55" s="9"/>
    </row>
    <row r="56" spans="1:19" ht="15.6" x14ac:dyDescent="0.3">
      <c r="A56" s="46" t="s">
        <v>24</v>
      </c>
      <c r="B56" s="46"/>
      <c r="C56" s="46"/>
      <c r="D56" s="46"/>
      <c r="E56" s="46"/>
      <c r="F56" s="47" t="s">
        <v>25</v>
      </c>
      <c r="G56" s="47"/>
    </row>
    <row r="57" spans="1:19" ht="15.6" x14ac:dyDescent="0.3">
      <c r="E57" s="1"/>
      <c r="F57" s="1"/>
      <c r="G57" s="24"/>
    </row>
    <row r="58" spans="1:19" x14ac:dyDescent="0.25">
      <c r="E58" s="1"/>
      <c r="F58" s="1"/>
      <c r="G58" s="28" t="s">
        <v>8</v>
      </c>
    </row>
  </sheetData>
  <mergeCells count="17">
    <mergeCell ref="A56:E56"/>
    <mergeCell ref="F56:G56"/>
    <mergeCell ref="A51:C51"/>
    <mergeCell ref="C52:E52"/>
    <mergeCell ref="F52:G52"/>
    <mergeCell ref="A55:C55"/>
    <mergeCell ref="A4:A5"/>
    <mergeCell ref="A50:H50"/>
    <mergeCell ref="A1:N1"/>
    <mergeCell ref="A2:N2"/>
    <mergeCell ref="D4:D5"/>
    <mergeCell ref="K4:N4"/>
    <mergeCell ref="H4:J4"/>
    <mergeCell ref="B4:B5"/>
    <mergeCell ref="C4:C5"/>
    <mergeCell ref="E4:G4"/>
    <mergeCell ref="A3:N3"/>
  </mergeCells>
  <pageMargins left="0.25" right="0.25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</cp:lastModifiedBy>
  <cp:lastPrinted>2024-05-07T13:01:21Z</cp:lastPrinted>
  <dcterms:created xsi:type="dcterms:W3CDTF">2014-01-15T18:15:09Z</dcterms:created>
  <dcterms:modified xsi:type="dcterms:W3CDTF">2026-07-03T12:44:43Z</dcterms:modified>
</cp:coreProperties>
</file>