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600" windowWidth="28800" windowHeight="16095"/>
  </bookViews>
  <sheets>
    <sheet name="Лист3" sheetId="3" r:id="rId1"/>
  </sheets>
  <definedNames>
    <definedName name="_xlnm.Print_Area" localSheetId="0">Лист3!$A$1:$Q$23</definedName>
  </definedNames>
  <calcPr calcId="152511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11" i="3" l="1"/>
  <c r="Q12" i="3"/>
  <c r="Q13" i="3"/>
  <c r="Q10" i="3"/>
  <c r="M11" i="3"/>
  <c r="M12" i="3"/>
  <c r="M13" i="3"/>
  <c r="L11" i="3"/>
  <c r="L12" i="3"/>
  <c r="L13" i="3"/>
  <c r="Q14" i="3" l="1"/>
  <c r="N12" i="3"/>
  <c r="N11" i="3"/>
  <c r="N13" i="3"/>
  <c r="L10" i="3"/>
  <c r="M10" i="3" l="1"/>
  <c r="N10" i="3" l="1"/>
</calcChain>
</file>

<file path=xl/sharedStrings.xml><?xml version="1.0" encoding="utf-8"?>
<sst xmlns="http://schemas.openxmlformats.org/spreadsheetml/2006/main" count="48" uniqueCount="37">
  <si>
    <t>Расчет начальной (максимальной) цены контракта</t>
  </si>
  <si>
    <t>(указывается предмет контракта )</t>
  </si>
  <si>
    <t>(указывается полное наименование учреждения)</t>
  </si>
  <si>
    <t>Обоснование и расчет начальной максимальной цены</t>
  </si>
  <si>
    <t>№ п/п</t>
  </si>
  <si>
    <t>Наименование товара</t>
  </si>
  <si>
    <t>Единица измерения</t>
  </si>
  <si>
    <t>Технические характеристики (потребительские свойства) товара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</si>
  <si>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</si>
  <si>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 Среднее квадратичное отклонение, руб.
</t>
  </si>
  <si>
    <t xml:space="preserve">Коэффициент вариации, % 
</t>
  </si>
  <si>
    <t>Количество к закупке</t>
  </si>
  <si>
    <t>Общая стоимость товаров,работ,услуг (руб)</t>
  </si>
  <si>
    <t>Бумага для офисной техники SVETOCOPY A3</t>
  </si>
  <si>
    <t>шт.</t>
  </si>
  <si>
    <t>Бумага для офисной техники SVETOCOPY (A3, 80 г, 146%CIE) СПб пачка 500 л.</t>
  </si>
  <si>
    <t>Итого (тыс.руб.)</t>
  </si>
  <si>
    <t xml:space="preserve">Дата подготовки обоснования НМЦК:          </t>
  </si>
  <si>
    <t>Заместитель директора по АХР</t>
  </si>
  <si>
    <t>(подпись)</t>
  </si>
  <si>
    <t>(расшифровка подписи)</t>
  </si>
  <si>
    <t>Цена предложенная участником № 1, руб. ц₁</t>
  </si>
  <si>
    <t>Цена предложенная участником №  , руб. ц₂</t>
  </si>
  <si>
    <t>Цена предложенная участником № 3 , руб. ц₃</t>
  </si>
  <si>
    <t>Государственное бюджетное общеобразовательное учреждение средняя общеобразовательная школа №121 Калининского района Санкт-Петербурга имени С.Е. Маркова,                  ИНН 7804138474</t>
  </si>
  <si>
    <t>Наименьшая цена</t>
  </si>
  <si>
    <t xml:space="preserve">Обоснование и расчет начальной максимальной цены произведены с учетом положений Федерального закона от 05.04.2013 № 44-ФЗ "О контрактной системе в сфере закупок товаров, работ, услуг для обеспечения государственных и муниципальных нужд" и приказа Минэкономразвития России от 02.10.2013 г № 567 "Об утверждении Методических рекомендаций по применению методов определения начальной (максимальной) цены контракта, заключаемого у единственного поставщика". </t>
  </si>
  <si>
    <t>ОКПД2</t>
  </si>
  <si>
    <t>Микрофон BOYA BY-M1, 65 Гц - 18000Гц, проводной,
черный</t>
  </si>
  <si>
    <t>Микрофонный комплект Tesler WMS-720, 2 ручных
микрофона, золотистый</t>
  </si>
  <si>
    <t>Видеокамера Sony FDR-AX43A 8.29Мп, CMOS, 4K
(3840x2160), черный</t>
  </si>
  <si>
    <t>26.40.33.110</t>
  </si>
  <si>
    <t>на поставку оборудования</t>
  </si>
  <si>
    <t>Интерактивная панель UNION 75</t>
  </si>
  <si>
    <t>26.20.13.000</t>
  </si>
  <si>
    <t>Начальная (максимальная) цена контракта (начальная цена единицы товара, работы, услуги) определена и
обоснована в соответствии с требованиями:
- статьи 22 Федерального закона от 05.04.2013 N 44-ФЗ "О контрактной системе в сфере закупок товаров, работ,
услуг для обеспечения государственных и муниципальных нужд";
- подп. в) п. 7 Постановление Правительства РФ от 23.12.2024 N 1875 "О мерах по предоставлению
национального режима при осуществлении закупок товаров, работ, услуг для обеспечения государственных и
муниципальных нужд, закупок товаров, работ, услуг отдельными видами юридических лиц" (далее – Постановление
№ 1875);
- методических рекомендаций по применению методов определения начальной (максимальной) цены
контракта, цены контракта, заключаемого с единственным поставщиком (подрядчиком, исполнителем), утвержденных
приказом Министерства экономического развития Российской Федерации от 02.10.2013 № 567, посредством
применения следующего метода или нескольких следующих методов:
1) метод сопоставимых рыночных цен (анализ рынка)
Во исполнение подп. «в» пункта 7 Постановления № 1875, с учетом информационного письма Минфина России
от 31.01.2025 N 24-01-06/8697 "О применении положений постановления Правительства Российской Федерации от 23
декабря 2024 г. N 1875 "О мерах по предоставлению национального режима при осуществлении закупок товаров, работ,
услуг для обеспечения государственных и муниципальных нужд, закупок товаров, работ, услуг отдельными видами
юридических лиц", письма Минфина России от 17.03.2025 N 24-06-06/25869 заказчиком:
а) в государственной информационной системе промышленности установлено (найдена информация)
_(3)_ субъект(-а, -ов) деятельности в сфере промышленности, информация о которых включена в
государственную информационную систему промышленности, и из них, осуществляющим поставку товара направлено
_(3)_ запрос(-ов) (исх. от б/н от 06.07.2026);
б) на официальном сайте единой информационной системы в реестре контрактов, заключенных заказчиками,
установлено (найдена информация) и направлено _(1)_ запросов поставщикам, которые осуществляют
поставку происходящих из государств - членов Евразийского экономического союза товаров, идентичных товарам,
планируемым к закупке (при их отсутствии - однородных товаров) №0372200155526000003 от 03.07.2026
Заказчиком от субъектов деятельности в сфере промышленности, информация о которых включена в
государственную информационную систему промышленности, и от поставщиков, которые осуществляют поставку
происходящих из государств - членов Евразийского экономического союза товаров, идентичных товарам, планируемым
к закупке (при их отсутствии - однородных товаров) получено менее 3 (трех) ответов.
В связи с неполучением заказчиком информации в необходимом количестве, предусмотренной абзацем
третьим подпункта "в" пункта 7 Постановления N 1875, заказчик применяет метод сопоставимых рыночных цен
(анализа рынка) в соответствии с положениями статьи 22 Закона N 44-ФЗ без учета такой информации и использует
иную предусмотренную частью 5 статьи 22 Закона N 44-ФЗ информацию о ценах.</t>
  </si>
  <si>
    <t>26.40.41.000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</si>
</sst>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#,##0.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sz val="8"/>
      <name val="Arial"/>
      <family val="2"/>
    </font>
    <font>
      <sz val="10"/>
      <color rgb="FFFF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7" fillId="0" borderId="0"/>
    <xf numFmtId="0" fontId="8" fillId="0" borderId="0"/>
  </cellStyleXfs>
  <cellXfs count="57">
    <xf numFmtId="0" fontId="0" fillId="0" borderId="0" xfId="0"/>
    <xf numFmtId="0" fontId="3" fillId="2" borderId="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 shrinkToFit="1"/>
    </xf>
    <xf numFmtId="0" fontId="3" fillId="2" borderId="6" xfId="0" applyFont="1" applyFill="1" applyBorder="1" applyAlignment="1">
      <alignment horizontal="center" vertical="top" wrapText="1"/>
    </xf>
    <xf numFmtId="9" fontId="3" fillId="2" borderId="6" xfId="1" applyFont="1" applyFill="1" applyBorder="1" applyAlignment="1">
      <alignment horizontal="center" vertical="top" wrapText="1"/>
    </xf>
    <xf numFmtId="0" fontId="5" fillId="0" borderId="0" xfId="0" applyFont="1"/>
    <xf numFmtId="0" fontId="5" fillId="2" borderId="0" xfId="0" applyFont="1" applyFill="1" applyAlignment="1">
      <alignment horizontal="center"/>
    </xf>
    <xf numFmtId="0" fontId="5" fillId="2" borderId="0" xfId="0" applyFont="1" applyFill="1"/>
    <xf numFmtId="0" fontId="2" fillId="2" borderId="0" xfId="0" applyFont="1" applyFill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2" borderId="8" xfId="0" applyFont="1" applyFill="1" applyBorder="1" applyAlignment="1">
      <alignment horizontal="center" vertical="center" wrapText="1"/>
    </xf>
    <xf numFmtId="164" fontId="2" fillId="2" borderId="6" xfId="0" applyNumberFormat="1" applyFont="1" applyFill="1" applyBorder="1" applyAlignment="1">
      <alignment horizontal="center" vertical="center"/>
    </xf>
    <xf numFmtId="164" fontId="2" fillId="2" borderId="6" xfId="0" applyNumberFormat="1" applyFont="1" applyFill="1" applyBorder="1" applyAlignment="1">
      <alignment vertical="center"/>
    </xf>
    <xf numFmtId="9" fontId="3" fillId="2" borderId="6" xfId="1" applyFont="1" applyFill="1" applyBorder="1" applyAlignment="1">
      <alignment vertical="center"/>
    </xf>
    <xf numFmtId="0" fontId="9" fillId="2" borderId="6" xfId="0" applyFont="1" applyFill="1" applyBorder="1" applyAlignment="1">
      <alignment vertical="center"/>
    </xf>
    <xf numFmtId="0" fontId="3" fillId="2" borderId="6" xfId="0" applyFont="1" applyFill="1" applyBorder="1"/>
    <xf numFmtId="0" fontId="2" fillId="2" borderId="3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vertical="center" wrapText="1"/>
    </xf>
    <xf numFmtId="2" fontId="4" fillId="2" borderId="5" xfId="0" applyNumberFormat="1" applyFont="1" applyFill="1" applyBorder="1"/>
    <xf numFmtId="2" fontId="4" fillId="2" borderId="6" xfId="0" applyNumberFormat="1" applyFont="1" applyFill="1" applyBorder="1" applyAlignment="1">
      <alignment horizontal="center" vertical="center" wrapText="1" shrinkToFit="1"/>
    </xf>
    <xf numFmtId="2" fontId="6" fillId="2" borderId="7" xfId="0" applyNumberFormat="1" applyFont="1" applyFill="1" applyBorder="1"/>
    <xf numFmtId="2" fontId="5" fillId="2" borderId="0" xfId="0" applyNumberFormat="1" applyFont="1" applyFill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 vertical="center" wrapText="1"/>
    </xf>
    <xf numFmtId="0" fontId="2" fillId="2" borderId="0" xfId="0" applyFont="1" applyFill="1" applyAlignment="1">
      <alignment horizontal="center"/>
    </xf>
    <xf numFmtId="0" fontId="2" fillId="2" borderId="0" xfId="0" applyFont="1" applyFill="1"/>
    <xf numFmtId="0" fontId="2" fillId="0" borderId="0" xfId="0" applyFont="1"/>
    <xf numFmtId="2" fontId="6" fillId="2" borderId="0" xfId="0" applyNumberFormat="1" applyFont="1" applyFill="1"/>
    <xf numFmtId="0" fontId="2" fillId="2" borderId="0" xfId="0" applyFont="1" applyFill="1" applyAlignment="1">
      <alignment horizontal="center" vertical="center" wrapText="1"/>
    </xf>
    <xf numFmtId="0" fontId="2" fillId="2" borderId="1" xfId="0" applyFont="1" applyFill="1" applyBorder="1"/>
    <xf numFmtId="0" fontId="2" fillId="3" borderId="0" xfId="0" applyFont="1" applyFill="1"/>
    <xf numFmtId="164" fontId="10" fillId="2" borderId="6" xfId="0" applyNumberFormat="1" applyFont="1" applyFill="1" applyBorder="1" applyAlignment="1">
      <alignment horizontal="center" vertical="center"/>
    </xf>
    <xf numFmtId="0" fontId="11" fillId="0" borderId="0" xfId="0" applyFont="1"/>
    <xf numFmtId="0" fontId="2" fillId="0" borderId="0" xfId="0" applyFont="1" applyAlignment="1">
      <alignment vertical="center" wrapText="1"/>
    </xf>
    <xf numFmtId="0" fontId="2" fillId="2" borderId="2" xfId="0" applyFont="1" applyFill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wrapText="1"/>
    </xf>
    <xf numFmtId="0" fontId="10" fillId="2" borderId="1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2" fillId="0" borderId="2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</cellXfs>
  <cellStyles count="4">
    <cellStyle name="Обычный" xfId="0" builtinId="0"/>
    <cellStyle name="Обычный 2" xfId="2"/>
    <cellStyle name="Обычный 3" xfId="3"/>
    <cellStyle name="Процентный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tabSelected="1" view="pageBreakPreview" zoomScale="10" zoomScaleNormal="100" zoomScaleSheetLayoutView="10" workbookViewId="0">
      <selection activeCell="R1" sqref="R1:AA1048576"/>
    </sheetView>
  </sheetViews>
  <sheetFormatPr defaultColWidth="9.140625" defaultRowHeight="15" x14ac:dyDescent="0.25"/>
  <cols>
    <col min="1" max="1" width="8.85546875" style="7" customWidth="1"/>
    <col min="2" max="2" width="28.42578125" style="7" customWidth="1"/>
    <col min="3" max="5" width="6.42578125" style="7" hidden="1" customWidth="1"/>
    <col min="6" max="6" width="0" style="7" hidden="1" customWidth="1"/>
    <col min="7" max="7" width="10" style="7" customWidth="1"/>
    <col min="8" max="8" width="9.140625" style="7"/>
    <col min="9" max="11" width="9.140625" style="8"/>
    <col min="12" max="13" width="9.140625" style="9" customWidth="1"/>
    <col min="14" max="15" width="9.140625" style="9"/>
    <col min="16" max="16" width="9.140625" style="7" customWidth="1"/>
    <col min="17" max="17" width="23.28515625" style="28" customWidth="1"/>
    <col min="18" max="16384" width="9.140625" style="7"/>
  </cols>
  <sheetData>
    <row r="1" spans="1:17" ht="15.75" customHeight="1" x14ac:dyDescent="0.25">
      <c r="A1" s="42" t="s">
        <v>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</row>
    <row r="2" spans="1:17" x14ac:dyDescent="0.25">
      <c r="A2" s="43" t="s">
        <v>32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</row>
    <row r="3" spans="1:17" x14ac:dyDescent="0.25">
      <c r="A3" s="44" t="s">
        <v>1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</row>
    <row r="4" spans="1:17" ht="32.25" customHeight="1" x14ac:dyDescent="0.25">
      <c r="A4" s="45" t="s">
        <v>24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</row>
    <row r="5" spans="1:17" ht="26.25" customHeight="1" x14ac:dyDescent="0.25">
      <c r="A5" s="41" t="s">
        <v>2</v>
      </c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</row>
    <row r="6" spans="1:17" s="39" customFormat="1" ht="408.95" customHeight="1" x14ac:dyDescent="0.2">
      <c r="A6" s="46" t="s">
        <v>35</v>
      </c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</row>
    <row r="7" spans="1:17" x14ac:dyDescent="0.25">
      <c r="A7" s="47" t="s">
        <v>3</v>
      </c>
      <c r="B7" s="48"/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9"/>
      <c r="P7" s="17">
        <v>1</v>
      </c>
      <c r="Q7" s="25"/>
    </row>
    <row r="8" spans="1:17" ht="140.25" x14ac:dyDescent="0.25">
      <c r="A8" s="1" t="s">
        <v>4</v>
      </c>
      <c r="B8" s="2" t="s">
        <v>5</v>
      </c>
      <c r="C8" s="3" t="s">
        <v>5</v>
      </c>
      <c r="D8" s="1" t="s">
        <v>4</v>
      </c>
      <c r="E8" s="4" t="s">
        <v>6</v>
      </c>
      <c r="F8" s="4" t="s">
        <v>7</v>
      </c>
      <c r="G8" s="4" t="s">
        <v>27</v>
      </c>
      <c r="H8" s="4" t="s">
        <v>6</v>
      </c>
      <c r="I8" s="4" t="s">
        <v>21</v>
      </c>
      <c r="J8" s="4" t="s">
        <v>22</v>
      </c>
      <c r="K8" s="4" t="s">
        <v>23</v>
      </c>
      <c r="L8" s="4" t="s">
        <v>8</v>
      </c>
      <c r="M8" s="5" t="s">
        <v>9</v>
      </c>
      <c r="N8" s="6" t="s">
        <v>10</v>
      </c>
      <c r="O8" s="4" t="s">
        <v>11</v>
      </c>
      <c r="P8" s="4" t="s">
        <v>25</v>
      </c>
      <c r="Q8" s="26" t="s">
        <v>12</v>
      </c>
    </row>
    <row r="9" spans="1:17" x14ac:dyDescent="0.25">
      <c r="A9" s="12">
        <v>1</v>
      </c>
      <c r="B9" s="12">
        <v>2</v>
      </c>
      <c r="C9" s="12">
        <v>3</v>
      </c>
      <c r="D9" s="12">
        <v>4</v>
      </c>
      <c r="E9" s="12">
        <v>5</v>
      </c>
      <c r="F9" s="12">
        <v>6</v>
      </c>
      <c r="G9" s="12">
        <v>7</v>
      </c>
      <c r="H9" s="12">
        <v>8</v>
      </c>
      <c r="I9" s="12">
        <v>9</v>
      </c>
      <c r="J9" s="12">
        <v>10</v>
      </c>
      <c r="K9" s="12">
        <v>11</v>
      </c>
      <c r="L9" s="12">
        <v>12</v>
      </c>
      <c r="M9" s="12">
        <v>13</v>
      </c>
      <c r="N9" s="12">
        <v>14</v>
      </c>
      <c r="O9" s="12">
        <v>15</v>
      </c>
      <c r="P9" s="12">
        <v>16</v>
      </c>
      <c r="Q9" s="12">
        <v>17</v>
      </c>
    </row>
    <row r="10" spans="1:17" ht="39.75" customHeight="1" x14ac:dyDescent="0.25">
      <c r="A10" s="18">
        <v>1</v>
      </c>
      <c r="B10" s="21" t="s">
        <v>28</v>
      </c>
      <c r="C10" s="19" t="s">
        <v>13</v>
      </c>
      <c r="D10" s="20">
        <v>1</v>
      </c>
      <c r="E10" s="21" t="s">
        <v>14</v>
      </c>
      <c r="F10" s="22" t="s">
        <v>15</v>
      </c>
      <c r="G10" s="21" t="s">
        <v>36</v>
      </c>
      <c r="H10" s="21" t="s">
        <v>14</v>
      </c>
      <c r="I10" s="38">
        <v>2000</v>
      </c>
      <c r="J10" s="38">
        <v>2038</v>
      </c>
      <c r="K10" s="38">
        <v>2011</v>
      </c>
      <c r="L10" s="13">
        <f>SUM(I10:K10)/3</f>
        <v>2016.33</v>
      </c>
      <c r="M10" s="14">
        <f>STDEV(I10:K10)</f>
        <v>19.55</v>
      </c>
      <c r="N10" s="15">
        <f>M10/L10</f>
        <v>0.01</v>
      </c>
      <c r="O10" s="16">
        <v>2</v>
      </c>
      <c r="P10" s="38">
        <v>2000</v>
      </c>
      <c r="Q10" s="38">
        <f>P10*O10</f>
        <v>4000</v>
      </c>
    </row>
    <row r="11" spans="1:17" ht="39.75" customHeight="1" x14ac:dyDescent="0.25">
      <c r="A11" s="18">
        <v>2</v>
      </c>
      <c r="B11" s="21" t="s">
        <v>29</v>
      </c>
      <c r="C11" s="19"/>
      <c r="D11" s="20"/>
      <c r="E11" s="21"/>
      <c r="F11" s="22"/>
      <c r="G11" s="21" t="s">
        <v>36</v>
      </c>
      <c r="H11" s="21" t="s">
        <v>14</v>
      </c>
      <c r="I11" s="38">
        <v>12000</v>
      </c>
      <c r="J11" s="38">
        <v>12224</v>
      </c>
      <c r="K11" s="38">
        <v>12065</v>
      </c>
      <c r="L11" s="13">
        <f t="shared" ref="L11:L13" si="0">SUM(I11:K11)/3</f>
        <v>12096.33</v>
      </c>
      <c r="M11" s="14">
        <f t="shared" ref="M11:M13" si="1">STDEV(I11:K11)</f>
        <v>115.24</v>
      </c>
      <c r="N11" s="15">
        <f t="shared" ref="N11:N13" si="2">M11/L11</f>
        <v>0.01</v>
      </c>
      <c r="O11" s="16">
        <v>1</v>
      </c>
      <c r="P11" s="38">
        <v>12000</v>
      </c>
      <c r="Q11" s="38">
        <f t="shared" ref="Q11:Q13" si="3">P11*O11</f>
        <v>12000</v>
      </c>
    </row>
    <row r="12" spans="1:17" ht="39.75" customHeight="1" x14ac:dyDescent="0.25">
      <c r="A12" s="18">
        <v>3</v>
      </c>
      <c r="B12" s="21" t="s">
        <v>33</v>
      </c>
      <c r="C12" s="19"/>
      <c r="D12" s="20"/>
      <c r="E12" s="21"/>
      <c r="F12" s="22"/>
      <c r="G12" s="21" t="s">
        <v>34</v>
      </c>
      <c r="H12" s="21" t="s">
        <v>14</v>
      </c>
      <c r="I12" s="38">
        <v>285000</v>
      </c>
      <c r="J12" s="38">
        <v>290302</v>
      </c>
      <c r="K12" s="38">
        <v>286540</v>
      </c>
      <c r="L12" s="13">
        <f t="shared" si="0"/>
        <v>287280.67</v>
      </c>
      <c r="M12" s="14">
        <f t="shared" si="1"/>
        <v>2727.5</v>
      </c>
      <c r="N12" s="15">
        <f t="shared" si="2"/>
        <v>0.01</v>
      </c>
      <c r="O12" s="16">
        <v>1</v>
      </c>
      <c r="P12" s="38">
        <v>285000</v>
      </c>
      <c r="Q12" s="38">
        <f t="shared" si="3"/>
        <v>285000</v>
      </c>
    </row>
    <row r="13" spans="1:17" ht="39.75" customHeight="1" x14ac:dyDescent="0.25">
      <c r="A13" s="18">
        <v>4</v>
      </c>
      <c r="B13" s="21" t="s">
        <v>30</v>
      </c>
      <c r="C13" s="19" t="s">
        <v>13</v>
      </c>
      <c r="D13" s="20">
        <v>1</v>
      </c>
      <c r="E13" s="21" t="s">
        <v>14</v>
      </c>
      <c r="F13" s="22" t="s">
        <v>15</v>
      </c>
      <c r="G13" s="21" t="s">
        <v>31</v>
      </c>
      <c r="H13" s="21" t="s">
        <v>14</v>
      </c>
      <c r="I13" s="38">
        <v>108000</v>
      </c>
      <c r="J13" s="38">
        <v>110009</v>
      </c>
      <c r="K13" s="38">
        <v>108584</v>
      </c>
      <c r="L13" s="13">
        <f t="shared" si="0"/>
        <v>108864.33</v>
      </c>
      <c r="M13" s="14">
        <f t="shared" si="1"/>
        <v>1033.42</v>
      </c>
      <c r="N13" s="15">
        <f t="shared" si="2"/>
        <v>0.01</v>
      </c>
      <c r="O13" s="16">
        <v>1</v>
      </c>
      <c r="P13" s="38">
        <v>108000</v>
      </c>
      <c r="Q13" s="38">
        <f t="shared" si="3"/>
        <v>108000</v>
      </c>
    </row>
    <row r="14" spans="1:17" x14ac:dyDescent="0.25">
      <c r="A14" s="50" t="s">
        <v>16</v>
      </c>
      <c r="B14" s="51"/>
      <c r="C14" s="51"/>
      <c r="D14" s="51"/>
      <c r="E14" s="51"/>
      <c r="F14" s="51"/>
      <c r="G14" s="51"/>
      <c r="H14" s="51"/>
      <c r="I14" s="51"/>
      <c r="J14" s="51"/>
      <c r="K14" s="51"/>
      <c r="L14" s="51"/>
      <c r="M14" s="51"/>
      <c r="N14" s="51"/>
      <c r="O14" s="51"/>
      <c r="P14" s="52"/>
      <c r="Q14" s="27">
        <f>SUM(Q10:Q13)</f>
        <v>409000</v>
      </c>
    </row>
    <row r="15" spans="1:17" ht="15" customHeight="1" x14ac:dyDescent="0.25">
      <c r="A15" s="53" t="s">
        <v>26</v>
      </c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</row>
    <row r="16" spans="1:17" x14ac:dyDescent="0.25">
      <c r="A16" s="40"/>
      <c r="B16" s="40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</row>
    <row r="17" spans="1:17" x14ac:dyDescent="0.25">
      <c r="A17" s="40"/>
      <c r="B17" s="40"/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40"/>
    </row>
    <row r="18" spans="1:17" ht="12.75" customHeight="1" x14ac:dyDescent="0.25">
      <c r="A18" s="40"/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</row>
    <row r="19" spans="1:17" hidden="1" x14ac:dyDescent="0.25">
      <c r="A19" s="40"/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</row>
    <row r="20" spans="1:17" hidden="1" x14ac:dyDescent="0.25">
      <c r="A20" s="54"/>
      <c r="B20" s="54"/>
      <c r="C20" s="54"/>
      <c r="D20" s="54"/>
      <c r="E20" s="54"/>
      <c r="F20" s="54"/>
      <c r="G20" s="54"/>
      <c r="H20" s="54"/>
      <c r="I20" s="54"/>
      <c r="J20" s="54"/>
      <c r="K20" s="54"/>
      <c r="L20" s="54"/>
      <c r="M20" s="54"/>
      <c r="N20" s="54"/>
      <c r="O20" s="54"/>
      <c r="P20" s="54"/>
      <c r="Q20" s="54"/>
    </row>
    <row r="21" spans="1:17" ht="15.75" customHeight="1" x14ac:dyDescent="0.25">
      <c r="A21" s="55" t="s">
        <v>17</v>
      </c>
      <c r="B21" s="55"/>
      <c r="C21" s="55"/>
      <c r="D21" s="55"/>
      <c r="E21" s="55"/>
      <c r="F21" s="55"/>
      <c r="G21" s="30"/>
      <c r="H21" s="30"/>
      <c r="I21" s="31"/>
      <c r="J21" s="31"/>
      <c r="K21" s="31"/>
      <c r="L21" s="32"/>
      <c r="M21" s="32"/>
      <c r="N21" s="32"/>
      <c r="O21" s="32"/>
      <c r="P21" s="33"/>
      <c r="Q21" s="34"/>
    </row>
    <row r="22" spans="1:17" ht="15.75" customHeight="1" x14ac:dyDescent="0.25">
      <c r="A22" s="56" t="s">
        <v>18</v>
      </c>
      <c r="B22" s="56"/>
      <c r="C22" s="56"/>
      <c r="D22" s="30"/>
      <c r="E22" s="30"/>
      <c r="F22" s="24"/>
      <c r="G22" s="11"/>
      <c r="H22" s="11"/>
      <c r="I22" s="35"/>
      <c r="J22" s="35"/>
      <c r="K22" s="23"/>
      <c r="L22" s="36"/>
      <c r="M22" s="36"/>
      <c r="N22" s="32"/>
      <c r="O22" s="32"/>
      <c r="P22" s="33"/>
      <c r="Q22" s="34"/>
    </row>
    <row r="23" spans="1:17" x14ac:dyDescent="0.25">
      <c r="A23" s="33"/>
      <c r="B23" s="32"/>
      <c r="C23" s="37"/>
      <c r="D23" s="37"/>
      <c r="E23" s="33"/>
      <c r="F23" s="29" t="s">
        <v>19</v>
      </c>
      <c r="G23" s="29"/>
      <c r="H23" s="29"/>
      <c r="I23" s="10"/>
      <c r="J23" s="10"/>
      <c r="K23" s="41" t="s">
        <v>20</v>
      </c>
      <c r="L23" s="41"/>
      <c r="M23" s="41"/>
      <c r="N23" s="32"/>
      <c r="O23" s="32"/>
      <c r="P23" s="33"/>
      <c r="Q23" s="34"/>
    </row>
  </sheetData>
  <mergeCells count="12">
    <mergeCell ref="K23:M23"/>
    <mergeCell ref="A1:Q1"/>
    <mergeCell ref="A2:Q2"/>
    <mergeCell ref="A3:Q3"/>
    <mergeCell ref="A4:Q4"/>
    <mergeCell ref="A5:Q5"/>
    <mergeCell ref="A6:Q6"/>
    <mergeCell ref="A7:O7"/>
    <mergeCell ref="A14:P14"/>
    <mergeCell ref="A15:Q20"/>
    <mergeCell ref="A21:F21"/>
    <mergeCell ref="A22:C22"/>
  </mergeCells>
  <pageMargins left="0.70866141732283472" right="0.70866141732283472" top="0.74803149606299213" bottom="0.74803149606299213" header="0.31496062992125984" footer="0.31496062992125984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Лист3</vt:lpstr>
      <vt:lpstr>Лист3!Область_печати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2026-07-06T12:06:10Z</dcterms:modified>
</cp:coreProperties>
</file>