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расчет НМЦК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3" l="1"/>
  <c r="I10" i="3"/>
  <c r="I11" i="3"/>
  <c r="I12" i="3"/>
  <c r="I14" i="3"/>
  <c r="I9" i="3"/>
  <c r="M14" i="3" l="1"/>
  <c r="L14" i="3"/>
  <c r="N14" i="3" s="1"/>
  <c r="M13" i="3"/>
  <c r="L13" i="3"/>
  <c r="O13" i="3" s="1"/>
  <c r="M12" i="3"/>
  <c r="L12" i="3"/>
  <c r="O12" i="3" s="1"/>
  <c r="M11" i="3"/>
  <c r="L11" i="3"/>
  <c r="O11" i="3" s="1"/>
  <c r="M10" i="3"/>
  <c r="L10" i="3"/>
  <c r="O10" i="3" s="1"/>
  <c r="M9" i="3"/>
  <c r="L9" i="3"/>
  <c r="A10" i="3"/>
  <c r="A11" i="3" s="1"/>
  <c r="A12" i="3" s="1"/>
  <c r="A13" i="3" s="1"/>
  <c r="A14" i="3" s="1"/>
  <c r="N9" i="3" l="1"/>
  <c r="N12" i="3"/>
  <c r="N10" i="3"/>
  <c r="O9" i="3"/>
  <c r="N13" i="3"/>
  <c r="O14" i="3"/>
  <c r="N11" i="3"/>
  <c r="O15" i="3" l="1"/>
</calcChain>
</file>

<file path=xl/sharedStrings.xml><?xml version="1.0" encoding="utf-8"?>
<sst xmlns="http://schemas.openxmlformats.org/spreadsheetml/2006/main" count="38" uniqueCount="34">
  <si>
    <t>Определение и обоснование НМЦК методом сопоставимых рыночных цен (анализа рынка) для СПб ГБУЗ "Стоматологическая поликлиника №4"</t>
  </si>
  <si>
    <t>Для определения и обоснования НМЦК в расчетах использованы три цены товара.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</si>
  <si>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</si>
  <si>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</si>
  <si>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</si>
  <si>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</si>
  <si>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</si>
  <si>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</si>
  <si>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</si>
  <si>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Ед. измерения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</si>
  <si>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</si>
  <si>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</si>
  <si>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</si>
  <si>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шт.</t>
  </si>
  <si>
    <t>Начальная (максимальная) цена контракта (НМЦК):</t>
  </si>
  <si>
    <t>Поставка расходных материалов общего назначения в 2026 году</t>
  </si>
  <si>
    <t>10 = кол-во ответов ИЦИ</t>
  </si>
  <si>
    <t>11=             /10</t>
  </si>
  <si>
    <t>14=9*11</t>
  </si>
  <si>
    <t>Поставщик № 1                         (КП №СФЦБ-2576 от 10.06.2026)</t>
  </si>
  <si>
    <t>Поставщик № 2                    (КП №73727 от 10.06.2026)</t>
  </si>
  <si>
    <t>Поставщик №3                         (КП №ЦБ-4900 от 10.06.2026)</t>
  </si>
  <si>
    <t>упаковка</t>
  </si>
  <si>
    <t>Люксатор стоматологический, размер 13-5 LX</t>
  </si>
  <si>
    <t>Люксатор стоматологический, размер 13-6 LX</t>
  </si>
  <si>
    <t>Люксатор стоматологический, размер 13-2 LX</t>
  </si>
  <si>
    <t>Люксатор стоматологический, размер 13-3 LX</t>
  </si>
  <si>
    <t>Круги полировальные гибкие для бормашин</t>
  </si>
  <si>
    <t>Чаша резиновая для замешивания гипса</t>
  </si>
  <si>
    <t>7.1</t>
  </si>
  <si>
    <t>7.2</t>
  </si>
  <si>
    <t>8=4+5+6+7.1+7.2</t>
  </si>
  <si>
    <t>Поставщик №4                         (Экранная копия от 24.06.2026)</t>
  </si>
  <si>
    <t>Поставщик №5                        (Экранная копия от 24.06.2026)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</si>
</sst>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0" fontId="4" fillId="0" borderId="0" xfId="0" applyFont="1" applyAlignment="1">
      <alignment vertical="center" wrapText="1"/>
    </xf>
    <xf numFmtId="0" fontId="4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7" xfId="0" applyNumberFormat="1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10" fontId="6" fillId="0" borderId="6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vertical="center" wrapText="1"/>
    </xf>
    <xf numFmtId="0" fontId="11" fillId="0" borderId="6" xfId="1" applyFont="1" applyFill="1" applyBorder="1" applyAlignment="1">
      <alignment vertical="top" wrapText="1"/>
    </xf>
    <xf numFmtId="164" fontId="12" fillId="3" borderId="6" xfId="1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4" fillId="0" borderId="6" xfId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/>
    </xf>
    <xf numFmtId="4" fontId="11" fillId="0" borderId="6" xfId="0" applyNumberFormat="1" applyFont="1" applyFill="1" applyBorder="1" applyAlignment="1">
      <alignment horizontal="center" vertical="center" wrapText="1"/>
    </xf>
    <xf numFmtId="4" fontId="14" fillId="0" borderId="6" xfId="1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10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right" vertical="center" wrapText="1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178076</xdr:colOff>
      <xdr:row>6</xdr:row>
      <xdr:rowOff>220318</xdr:rowOff>
    </xdr:from>
    <xdr:to>
      <xdr:col>8</xdr:col>
      <xdr:colOff>559076</xdr:colOff>
      <xdr:row>6</xdr:row>
      <xdr:rowOff>628650</xdr:rowOff>
    </xdr:to>
    <xdr:pic>
      <xdr:nvPicPr>
        <xdr:cNvPr id="8" name="Рисунок 7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083576" y="2230093"/>
          <a:ext cx="381000" cy="4083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6</xdr:row>
      <xdr:rowOff>514350</xdr:rowOff>
    </xdr:from>
    <xdr:to>
      <xdr:col>12</xdr:col>
      <xdr:colOff>866775</xdr:colOff>
      <xdr:row>6</xdr:row>
      <xdr:rowOff>1123950</xdr:rowOff>
    </xdr:to>
    <xdr:pic>
      <xdr:nvPicPr>
        <xdr:cNvPr id="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924925" y="2524125"/>
          <a:ext cx="8382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6</xdr:row>
      <xdr:rowOff>771525</xdr:rowOff>
    </xdr:from>
    <xdr:to>
      <xdr:col>13</xdr:col>
      <xdr:colOff>704850</xdr:colOff>
      <xdr:row>6</xdr:row>
      <xdr:rowOff>1095375</xdr:rowOff>
    </xdr:to>
    <xdr:pic>
      <xdr:nvPicPr>
        <xdr:cNvPr id="1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839325" y="278130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295275</xdr:colOff>
      <xdr:row>7</xdr:row>
      <xdr:rowOff>171449</xdr:rowOff>
    </xdr:from>
    <xdr:to>
      <xdr:col>11</xdr:col>
      <xdr:colOff>561975</xdr:colOff>
      <xdr:row>7</xdr:row>
      <xdr:rowOff>409574</xdr:rowOff>
    </xdr:to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 flipV="1">
          <a:off x="8315325" y="3352799"/>
          <a:ext cx="2667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95250</xdr:colOff>
      <xdr:row>6</xdr:row>
      <xdr:rowOff>371475</xdr:rowOff>
    </xdr:from>
    <xdr:to>
      <xdr:col>14</xdr:col>
      <xdr:colOff>923925</xdr:colOff>
      <xdr:row>6</xdr:row>
      <xdr:rowOff>876300</xdr:rowOff>
    </xdr:to>
    <xdr:pic>
      <xdr:nvPicPr>
        <xdr:cNvPr id="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620375" y="2381250"/>
          <a:ext cx="82867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190500</xdr:colOff>
      <xdr:row>5</xdr:row>
      <xdr:rowOff>238125</xdr:rowOff>
    </xdr:from>
    <xdr:to>
      <xdr:col>14</xdr:col>
      <xdr:colOff>647700</xdr:colOff>
      <xdr:row>6</xdr:row>
      <xdr:rowOff>304800</xdr:rowOff>
    </xdr:to>
    <xdr:pic>
      <xdr:nvPicPr>
        <xdr:cNvPr id="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15625" y="1695450"/>
          <a:ext cx="4572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tabSelected="1" workbookViewId="0">
      <selection activeCell="K11" sqref="K11"/>
    </sheetView>
  </sheetViews>
  <sheetFormatPr defaultRowHeight="15" x14ac:dyDescent="0.25"/>
  <cols>
    <col min="1" max="1" width="3.5703125" customWidth="1"/>
    <col min="2" max="2" width="18.7109375" style="1" customWidth="1"/>
    <col min="3" max="3" width="8.28515625" style="1" customWidth="1"/>
    <col min="4" max="4" width="10" customWidth="1"/>
    <col min="5" max="5" width="9.7109375" customWidth="1"/>
    <col min="6" max="7" width="9.42578125" customWidth="1"/>
    <col min="8" max="9" width="9.28515625" customWidth="1"/>
    <col min="10" max="10" width="11.5703125" style="2" customWidth="1"/>
    <col min="11" max="11" width="10.85546875" style="2" customWidth="1"/>
    <col min="12" max="13" width="13.140625" customWidth="1"/>
    <col min="14" max="14" width="11.28515625" customWidth="1"/>
    <col min="15" max="15" width="14.140625" style="21" customWidth="1"/>
    <col min="16" max="16" width="2.5703125" customWidth="1"/>
    <col min="17" max="17" width="4.5703125" customWidth="1"/>
  </cols>
  <sheetData>
    <row r="1" spans="1:18" x14ac:dyDescent="0.25">
      <c r="M1" s="39"/>
      <c r="N1" s="39"/>
      <c r="O1" s="39"/>
    </row>
    <row r="2" spans="1:18" ht="37.5" customHeight="1" x14ac:dyDescent="0.25">
      <c r="B2" s="23"/>
      <c r="C2" s="40" t="s">
        <v>0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23"/>
    </row>
    <row r="3" spans="1:18" x14ac:dyDescent="0.25">
      <c r="A3" s="28"/>
      <c r="C3" s="40" t="s">
        <v>15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28"/>
    </row>
    <row r="4" spans="1:18" ht="36.75" customHeight="1" x14ac:dyDescent="0.25">
      <c r="A4" s="41" t="s">
        <v>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8" ht="10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4"/>
      <c r="K5" s="4"/>
      <c r="L5" s="5"/>
      <c r="M5" s="3"/>
      <c r="N5" s="3"/>
      <c r="O5" s="5"/>
    </row>
    <row r="6" spans="1:18" ht="43.5" customHeight="1" x14ac:dyDescent="0.25">
      <c r="A6" s="42" t="s">
        <v>2</v>
      </c>
      <c r="B6" s="44" t="s">
        <v>3</v>
      </c>
      <c r="C6" s="6"/>
      <c r="D6" s="46" t="s">
        <v>4</v>
      </c>
      <c r="E6" s="47"/>
      <c r="F6" s="47"/>
      <c r="G6" s="47"/>
      <c r="H6" s="47"/>
      <c r="I6" s="48"/>
      <c r="J6" s="49" t="s">
        <v>5</v>
      </c>
      <c r="K6" s="49" t="s">
        <v>6</v>
      </c>
      <c r="L6" s="51" t="s">
        <v>7</v>
      </c>
      <c r="M6" s="51"/>
      <c r="N6" s="51"/>
      <c r="O6" s="7" t="s">
        <v>8</v>
      </c>
    </row>
    <row r="7" spans="1:18" ht="92.25" customHeight="1" x14ac:dyDescent="0.25">
      <c r="A7" s="43"/>
      <c r="B7" s="45"/>
      <c r="C7" s="29" t="s">
        <v>9</v>
      </c>
      <c r="D7" s="25" t="s">
        <v>19</v>
      </c>
      <c r="E7" s="25" t="s">
        <v>20</v>
      </c>
      <c r="F7" s="25" t="s">
        <v>21</v>
      </c>
      <c r="G7" s="25" t="s">
        <v>32</v>
      </c>
      <c r="H7" s="25" t="s">
        <v>33</v>
      </c>
      <c r="I7" s="8"/>
      <c r="J7" s="50"/>
      <c r="K7" s="50"/>
      <c r="L7" s="9" t="s">
        <v>10</v>
      </c>
      <c r="M7" s="10" t="s">
        <v>11</v>
      </c>
      <c r="N7" s="10" t="s">
        <v>12</v>
      </c>
      <c r="O7" s="11"/>
    </row>
    <row r="8" spans="1:18" ht="40.5" x14ac:dyDescent="0.25">
      <c r="A8" s="26">
        <v>1</v>
      </c>
      <c r="B8" s="12">
        <v>2</v>
      </c>
      <c r="C8" s="13">
        <v>3</v>
      </c>
      <c r="D8" s="12">
        <v>4</v>
      </c>
      <c r="E8" s="12">
        <v>5</v>
      </c>
      <c r="F8" s="12">
        <v>6</v>
      </c>
      <c r="G8" s="27" t="s">
        <v>29</v>
      </c>
      <c r="H8" s="27" t="s">
        <v>30</v>
      </c>
      <c r="I8" s="12" t="s">
        <v>31</v>
      </c>
      <c r="J8" s="14">
        <v>9</v>
      </c>
      <c r="K8" s="14" t="s">
        <v>16</v>
      </c>
      <c r="L8" s="15" t="s">
        <v>17</v>
      </c>
      <c r="M8" s="15">
        <v>12</v>
      </c>
      <c r="N8" s="15">
        <v>13</v>
      </c>
      <c r="O8" s="16" t="s">
        <v>18</v>
      </c>
    </row>
    <row r="9" spans="1:18" ht="39" customHeight="1" x14ac:dyDescent="0.25">
      <c r="A9" s="17">
        <v>1</v>
      </c>
      <c r="B9" s="24" t="s">
        <v>23</v>
      </c>
      <c r="C9" s="30" t="s">
        <v>13</v>
      </c>
      <c r="D9" s="31">
        <v>4240</v>
      </c>
      <c r="E9" s="32">
        <v>4590</v>
      </c>
      <c r="F9" s="32">
        <v>3079</v>
      </c>
      <c r="G9" s="32"/>
      <c r="H9" s="18"/>
      <c r="I9" s="18">
        <f>D9+E9+F9+H9+G9</f>
        <v>11909</v>
      </c>
      <c r="J9" s="33">
        <v>1</v>
      </c>
      <c r="K9" s="34">
        <v>3</v>
      </c>
      <c r="L9" s="18">
        <f t="shared" ref="L9:L14" si="0">ROUND(AVERAGE(D9:H9),2)</f>
        <v>3969.67</v>
      </c>
      <c r="M9" s="18">
        <f t="shared" ref="M9:M14" si="1">STDEV(D9:H9)</f>
        <v>790.94268650347362</v>
      </c>
      <c r="N9" s="19">
        <f t="shared" ref="N9:N14" si="2">M9/L9</f>
        <v>0.19924645789284087</v>
      </c>
      <c r="O9" s="18">
        <f t="shared" ref="O9:O14" si="3">J9*L9</f>
        <v>3969.67</v>
      </c>
      <c r="R9" s="20"/>
    </row>
    <row r="10" spans="1:18" ht="38.25" x14ac:dyDescent="0.25">
      <c r="A10" s="17">
        <f t="shared" ref="A10:A14" si="4">A9+1</f>
        <v>2</v>
      </c>
      <c r="B10" s="24" t="s">
        <v>24</v>
      </c>
      <c r="C10" s="30" t="s">
        <v>13</v>
      </c>
      <c r="D10" s="31">
        <v>4240</v>
      </c>
      <c r="E10" s="32">
        <v>4590</v>
      </c>
      <c r="F10" s="32">
        <v>3079</v>
      </c>
      <c r="G10" s="32"/>
      <c r="H10" s="18"/>
      <c r="I10" s="18">
        <f t="shared" ref="I10:I14" si="5">D10+E10+F10+H10+G10</f>
        <v>11909</v>
      </c>
      <c r="J10" s="33">
        <v>3</v>
      </c>
      <c r="K10" s="34">
        <v>3</v>
      </c>
      <c r="L10" s="18">
        <f t="shared" si="0"/>
        <v>3969.67</v>
      </c>
      <c r="M10" s="18">
        <f t="shared" si="1"/>
        <v>790.94268650347362</v>
      </c>
      <c r="N10" s="19">
        <f t="shared" si="2"/>
        <v>0.19924645789284087</v>
      </c>
      <c r="O10" s="18">
        <f t="shared" si="3"/>
        <v>11909.01</v>
      </c>
      <c r="R10" s="20"/>
    </row>
    <row r="11" spans="1:18" ht="38.25" x14ac:dyDescent="0.25">
      <c r="A11" s="17">
        <f t="shared" si="4"/>
        <v>3</v>
      </c>
      <c r="B11" s="24" t="s">
        <v>25</v>
      </c>
      <c r="C11" s="30" t="s">
        <v>13</v>
      </c>
      <c r="D11" s="31">
        <v>4240</v>
      </c>
      <c r="E11" s="32">
        <v>4590</v>
      </c>
      <c r="F11" s="32">
        <v>3079</v>
      </c>
      <c r="G11" s="32"/>
      <c r="H11" s="18"/>
      <c r="I11" s="18">
        <f t="shared" si="5"/>
        <v>11909</v>
      </c>
      <c r="J11" s="33">
        <v>3</v>
      </c>
      <c r="K11" s="34">
        <v>3</v>
      </c>
      <c r="L11" s="18">
        <f t="shared" si="0"/>
        <v>3969.67</v>
      </c>
      <c r="M11" s="18">
        <f t="shared" si="1"/>
        <v>790.94268650347362</v>
      </c>
      <c r="N11" s="19">
        <f t="shared" si="2"/>
        <v>0.19924645789284087</v>
      </c>
      <c r="O11" s="18">
        <f t="shared" si="3"/>
        <v>11909.01</v>
      </c>
      <c r="R11" s="20"/>
    </row>
    <row r="12" spans="1:18" ht="38.25" x14ac:dyDescent="0.25">
      <c r="A12" s="17">
        <f t="shared" si="4"/>
        <v>4</v>
      </c>
      <c r="B12" s="24" t="s">
        <v>26</v>
      </c>
      <c r="C12" s="30" t="s">
        <v>13</v>
      </c>
      <c r="D12" s="31">
        <v>4240</v>
      </c>
      <c r="E12" s="32">
        <v>4590</v>
      </c>
      <c r="F12" s="32">
        <v>3079</v>
      </c>
      <c r="G12" s="32"/>
      <c r="H12" s="18"/>
      <c r="I12" s="18">
        <f t="shared" si="5"/>
        <v>11909</v>
      </c>
      <c r="J12" s="33">
        <v>1</v>
      </c>
      <c r="K12" s="34">
        <v>3</v>
      </c>
      <c r="L12" s="18">
        <f t="shared" si="0"/>
        <v>3969.67</v>
      </c>
      <c r="M12" s="18">
        <f t="shared" si="1"/>
        <v>790.94268650347362</v>
      </c>
      <c r="N12" s="19">
        <f t="shared" si="2"/>
        <v>0.19924645789284087</v>
      </c>
      <c r="O12" s="18">
        <f t="shared" si="3"/>
        <v>3969.67</v>
      </c>
      <c r="R12" s="20"/>
    </row>
    <row r="13" spans="1:18" ht="38.25" x14ac:dyDescent="0.25">
      <c r="A13" s="17">
        <f t="shared" si="4"/>
        <v>5</v>
      </c>
      <c r="B13" s="24" t="s">
        <v>27</v>
      </c>
      <c r="C13" s="30" t="s">
        <v>22</v>
      </c>
      <c r="D13" s="31">
        <v>465</v>
      </c>
      <c r="E13" s="32"/>
      <c r="F13" s="32"/>
      <c r="G13" s="32">
        <v>455</v>
      </c>
      <c r="H13" s="18">
        <v>473</v>
      </c>
      <c r="I13" s="18">
        <f>D13+E13+F13+H13+G13</f>
        <v>1393</v>
      </c>
      <c r="J13" s="33">
        <v>1</v>
      </c>
      <c r="K13" s="34">
        <v>3</v>
      </c>
      <c r="L13" s="18">
        <f t="shared" si="0"/>
        <v>464.33</v>
      </c>
      <c r="M13" s="18">
        <f t="shared" si="1"/>
        <v>9.0184995056457886</v>
      </c>
      <c r="N13" s="19">
        <f t="shared" si="2"/>
        <v>1.9422607855718539E-2</v>
      </c>
      <c r="O13" s="18">
        <f t="shared" si="3"/>
        <v>464.33</v>
      </c>
      <c r="R13" s="20"/>
    </row>
    <row r="14" spans="1:18" ht="25.5" x14ac:dyDescent="0.25">
      <c r="A14" s="17">
        <f t="shared" si="4"/>
        <v>6</v>
      </c>
      <c r="B14" s="24" t="s">
        <v>28</v>
      </c>
      <c r="C14" s="30" t="s">
        <v>13</v>
      </c>
      <c r="D14" s="31">
        <v>220</v>
      </c>
      <c r="E14" s="32">
        <v>209</v>
      </c>
      <c r="F14" s="32">
        <v>157</v>
      </c>
      <c r="G14" s="32"/>
      <c r="H14" s="18"/>
      <c r="I14" s="18">
        <f t="shared" si="5"/>
        <v>586</v>
      </c>
      <c r="J14" s="33">
        <v>20</v>
      </c>
      <c r="K14" s="34">
        <v>3</v>
      </c>
      <c r="L14" s="18">
        <f t="shared" si="0"/>
        <v>195.33</v>
      </c>
      <c r="M14" s="18">
        <f t="shared" si="1"/>
        <v>33.650160970392633</v>
      </c>
      <c r="N14" s="19">
        <f t="shared" si="2"/>
        <v>0.1722733884728031</v>
      </c>
      <c r="O14" s="18">
        <f t="shared" si="3"/>
        <v>3906.6000000000004</v>
      </c>
      <c r="R14" s="20"/>
    </row>
    <row r="15" spans="1:18" ht="21" customHeight="1" x14ac:dyDescent="0.25">
      <c r="A15" s="35" t="s">
        <v>14</v>
      </c>
      <c r="B15" s="36"/>
      <c r="C15" s="3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8"/>
      <c r="O15" s="16">
        <f>SUM(O9:O14)</f>
        <v>36128.29</v>
      </c>
    </row>
    <row r="16" spans="1:18" x14ac:dyDescent="0.25">
      <c r="A16" s="3"/>
      <c r="D16" s="3"/>
      <c r="E16" s="3"/>
      <c r="F16" s="3"/>
      <c r="G16" s="3"/>
      <c r="H16" s="3"/>
      <c r="I16" s="3"/>
      <c r="J16" s="4"/>
      <c r="K16" s="4"/>
      <c r="L16" s="5"/>
      <c r="M16" s="3"/>
      <c r="N16" s="3"/>
      <c r="O16" s="5"/>
    </row>
    <row r="20" spans="8:8" x14ac:dyDescent="0.25">
      <c r="H20" s="22"/>
    </row>
  </sheetData>
  <mergeCells count="11">
    <mergeCell ref="A15:N15"/>
    <mergeCell ref="M1:O1"/>
    <mergeCell ref="C2:N2"/>
    <mergeCell ref="C3:N3"/>
    <mergeCell ref="A4:O4"/>
    <mergeCell ref="A6:A7"/>
    <mergeCell ref="B6:B7"/>
    <mergeCell ref="D6:I6"/>
    <mergeCell ref="J6:J7"/>
    <mergeCell ref="K6:K7"/>
    <mergeCell ref="L6:N6"/>
  </mergeCells>
  <pageMargins left="0.31496062992125984" right="0.31496062992125984" top="0.35433070866141736" bottom="0.35433070866141736" header="0.31496062992125984" footer="0.31496062992125984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2026-07-07T07:18:24Z</dcterms:modified>
</cp:coreProperties>
</file>