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2915" windowHeight="8160"/>
  </bookViews>
  <sheets>
    <sheet name="НМЦ мебель" sheetId="4" r:id="rId1"/>
  </sheets>
  <calcPr calcId="162913"/>
</workbook>
</file>

<file path=xl/calcChain.xml><?xml version="1.0" encoding="utf-8"?>
<calcChain xmlns="http://schemas.openxmlformats.org/spreadsheetml/2006/main">
  <c r="R18" i="4" l="1"/>
  <c r="R7" i="4"/>
  <c r="N11" i="4" l="1"/>
  <c r="R11" i="4" s="1"/>
  <c r="M11" i="4"/>
  <c r="J11" i="4"/>
  <c r="K11" i="4" s="1"/>
  <c r="L11" i="4" s="1"/>
  <c r="N10" i="4"/>
  <c r="R10" i="4" s="1"/>
  <c r="M10" i="4"/>
  <c r="J10" i="4"/>
  <c r="K10" i="4" s="1"/>
  <c r="L10" i="4" s="1"/>
  <c r="N9" i="4"/>
  <c r="R9" i="4" s="1"/>
  <c r="M9" i="4"/>
  <c r="J9" i="4"/>
  <c r="K9" i="4" s="1"/>
  <c r="L9" i="4" s="1"/>
  <c r="N8" i="4"/>
  <c r="R8" i="4" s="1"/>
  <c r="M8" i="4"/>
  <c r="J8" i="4"/>
  <c r="K8" i="4" s="1"/>
  <c r="L8" i="4" s="1"/>
  <c r="N7" i="4"/>
  <c r="M7" i="4"/>
  <c r="J7" i="4"/>
  <c r="K7" i="4" s="1"/>
  <c r="L7" i="4" s="1"/>
  <c r="N6" i="4"/>
  <c r="R6" i="4" s="1"/>
  <c r="M6" i="4"/>
  <c r="J6" i="4"/>
  <c r="K6" i="4" s="1"/>
  <c r="L6" i="4" s="1"/>
  <c r="J5" i="4"/>
  <c r="K5" i="4" s="1"/>
  <c r="L5" i="4" s="1"/>
  <c r="M5" i="4"/>
  <c r="N5" i="4"/>
  <c r="R5" i="4" s="1"/>
  <c r="J12" i="4"/>
  <c r="K12" i="4" s="1"/>
  <c r="L12" i="4" s="1"/>
  <c r="M12" i="4"/>
  <c r="N12" i="4"/>
  <c r="R12" i="4" s="1"/>
  <c r="J13" i="4"/>
  <c r="K13" i="4" s="1"/>
  <c r="L13" i="4" s="1"/>
  <c r="M13" i="4"/>
  <c r="N13" i="4"/>
  <c r="R13" i="4" s="1"/>
  <c r="J14" i="4"/>
  <c r="K14" i="4" s="1"/>
  <c r="L14" i="4" s="1"/>
  <c r="M14" i="4"/>
  <c r="N14" i="4"/>
  <c r="R14" i="4" s="1"/>
  <c r="J15" i="4"/>
  <c r="K15" i="4" s="1"/>
  <c r="L15" i="4" s="1"/>
  <c r="M15" i="4"/>
  <c r="N15" i="4"/>
  <c r="R15" i="4" s="1"/>
  <c r="J16" i="4"/>
  <c r="K16" i="4" s="1"/>
  <c r="L16" i="4" s="1"/>
  <c r="M16" i="4"/>
  <c r="N16" i="4"/>
  <c r="R16" i="4" s="1"/>
  <c r="J17" i="4"/>
  <c r="K17" i="4" s="1"/>
  <c r="L17" i="4" s="1"/>
  <c r="M17" i="4"/>
  <c r="N17" i="4"/>
  <c r="R17" i="4" s="1"/>
  <c r="N4" i="4"/>
  <c r="R4" i="4" s="1"/>
  <c r="M4" i="4"/>
  <c r="J4" i="4"/>
  <c r="K4" i="4" s="1"/>
  <c r="L4" i="4" s="1"/>
</calcChain>
</file>

<file path=xl/sharedStrings.xml><?xml version="1.0" encoding="utf-8"?>
<sst xmlns="http://schemas.openxmlformats.org/spreadsheetml/2006/main" count="107" uniqueCount="48">
  <si>
    <t>Наименование товара</t>
  </si>
  <si>
    <t>шт</t>
  </si>
  <si>
    <t>Кол-во</t>
  </si>
  <si>
    <t>Обоснование начальной (максимальной) цены контракта</t>
  </si>
  <si>
    <t>№</t>
  </si>
  <si>
    <t>Код ККН</t>
  </si>
  <si>
    <t>Ед. изм</t>
  </si>
  <si>
    <t>Коммерческие предложения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</si>
  <si>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</si>
  <si>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</si>
  <si>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</si>
  <si>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</si>
  <si>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</si>
  <si>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</si>
  <si>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Минимальная* (руб.)</t>
  </si>
  <si>
    <t>Предельная цена в соответствии с Распоряжением Комитета по государственному заказу Санкт‑Петербурга от 31.05.2018 № 100-р, руб.</t>
  </si>
  <si>
    <t>№ по Приложению №2 к ПП СПб № 489</t>
  </si>
  <si>
    <t>В результате проведенного расчета НМЦК контракта составила, руб.:</t>
  </si>
  <si>
    <t>Поставшик№1, вход.№</t>
  </si>
  <si>
    <t>Поставшик№2, вход.№</t>
  </si>
  <si>
    <t xml:space="preserve">Поставшик№3, вход.№ </t>
  </si>
  <si>
    <t>*</t>
  </si>
  <si>
    <t xml:space="preserve">Набор Г-образных ключей INTERTOOL TORX </t>
  </si>
  <si>
    <t xml:space="preserve">Пистолет для монтажной пены в баллонах DINGQI </t>
  </si>
  <si>
    <t>Скелетный пистолет для герметика Blast Basic</t>
  </si>
  <si>
    <t xml:space="preserve">Плоскогубцы ВОЛАТ 160 мм комбинированные </t>
  </si>
  <si>
    <t xml:space="preserve">Плоскогубцы с тонкими удлинёнными губками РАДИАНТ 125 мм ручки из ТПР, покрытие- никель </t>
  </si>
  <si>
    <t>Молоток с фибергласовой рукояткой 400g Gigant HHT400-1</t>
  </si>
  <si>
    <t>Молоток с фибергласовой рукояткой 300g Gigant HHT300-1</t>
  </si>
  <si>
    <t>Набор метчиков и плашек Scheppach метрический 20 предметов (М3x0.5, М4x0.7, М5x0.8, М6x1, М7x1, М8x1.25, М9x1.25, М10x1.5, М12x1.75) Sch-M020-1(64905)</t>
  </si>
  <si>
    <t>Набор сверл ступенчатых и фрезерных 4-12 мм, 4-20 мм, 4-32 мм, 3/6/8 мм vertextools 4-12-368</t>
  </si>
  <si>
    <t>Присоска помповая DLT VST-209 для гладкой и шероховатой плитки, O8 дюймов 1114</t>
  </si>
  <si>
    <t>Магнитный уровень Inforce 600мм 06-11-056</t>
  </si>
  <si>
    <t>Набор бор-фрез 5 шт Inforce 11-01-332</t>
  </si>
  <si>
    <t>Бесщеточная аккумуляторная дрель-шуруповерт Интерскол ДА-10/12В 36 МиниМАКС Li-ion, кейс, 2 аккум., 2Ач 687.2.2.70</t>
  </si>
  <si>
    <t>Лобзик Фиолент ПМ7-750Э Мастер ИДФР298256008-01</t>
  </si>
  <si>
    <t>25.73.30.175</t>
  </si>
  <si>
    <t>Код ОКПД,КТРУ</t>
  </si>
  <si>
    <t>25.73.30.299</t>
  </si>
  <si>
    <t>25.73.30.161</t>
  </si>
  <si>
    <t>25.73.30.290</t>
  </si>
  <si>
    <t>25.73.40.123</t>
  </si>
  <si>
    <t>25.73.40.111</t>
  </si>
  <si>
    <t>26.51.33.199</t>
  </si>
  <si>
    <t>25.73.40.162</t>
  </si>
  <si>
    <t>28.24.11.000</t>
  </si>
  <si>
    <t>25.73.60.190</t>
  </si>
  <si>
    <r>
      <rPr>
        <b/>
        <sz val="10"/>
        <rFont val="Times New Roman"/>
        <family val="1"/>
        <charset val="204"/>
      </rPr>
      <t xml:space="preserve">Начальная цена товара </t>
    </r>
    <r>
      <rPr>
        <b/>
        <sz val="10"/>
        <color indexed="8"/>
        <rFont val="Times New Roman"/>
        <family val="1"/>
        <charset val="204"/>
      </rPr>
      <t>с учетом округления цены за единицу (руб.)**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</si>
</sst>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2" fillId="0" borderId="0" applyFill="0" applyProtection="0"/>
  </cellStyleXfs>
  <cellXfs count="50">
    <xf numFmtId="0" fontId="0" fillId="0" borderId="0" xfId="0"/>
    <xf numFmtId="4" fontId="4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4" fontId="7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2" fillId="2" borderId="0" xfId="0" applyFont="1" applyFill="1" applyAlignment="1"/>
    <xf numFmtId="4" fontId="2" fillId="2" borderId="0" xfId="0" applyNumberFormat="1" applyFont="1" applyFill="1" applyAlignment="1"/>
    <xf numFmtId="4" fontId="2" fillId="0" borderId="0" xfId="0" applyNumberFormat="1" applyFont="1" applyFill="1" applyAlignment="1"/>
    <xf numFmtId="4" fontId="10" fillId="0" borderId="1" xfId="0" applyNumberFormat="1" applyFont="1" applyFill="1" applyBorder="1" applyAlignment="1">
      <alignment horizontal="center" vertical="center"/>
    </xf>
    <xf numFmtId="0" fontId="14" fillId="0" borderId="0" xfId="0" applyFont="1"/>
    <xf numFmtId="0" fontId="10" fillId="0" borderId="1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top"/>
    </xf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4" fontId="7" fillId="2" borderId="5" xfId="0" applyNumberFormat="1" applyFont="1" applyFill="1" applyBorder="1" applyAlignment="1">
      <alignment horizontal="center" vertical="center"/>
    </xf>
    <xf numFmtId="4" fontId="7" fillId="2" borderId="7" xfId="0" applyNumberFormat="1" applyFont="1" applyFill="1" applyBorder="1" applyAlignment="1">
      <alignment horizontal="center" vertical="center"/>
    </xf>
    <xf numFmtId="2" fontId="7" fillId="2" borderId="5" xfId="0" applyNumberFormat="1" applyFont="1" applyFill="1" applyBorder="1" applyAlignment="1">
      <alignment horizontal="center" vertical="top" wrapText="1"/>
    </xf>
    <xf numFmtId="2" fontId="7" fillId="2" borderId="7" xfId="0" applyNumberFormat="1" applyFont="1" applyFill="1" applyBorder="1" applyAlignment="1">
      <alignment horizontal="center" vertical="top" wrapText="1"/>
    </xf>
    <xf numFmtId="2" fontId="7" fillId="2" borderId="8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/>
    </xf>
    <xf numFmtId="2" fontId="5" fillId="2" borderId="9" xfId="3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top"/>
    </xf>
    <xf numFmtId="4" fontId="7" fillId="2" borderId="1" xfId="0" applyNumberFormat="1" applyFont="1" applyFill="1" applyBorder="1" applyAlignment="1">
      <alignment horizontal="center" vertical="top"/>
    </xf>
    <xf numFmtId="4" fontId="10" fillId="2" borderId="1" xfId="0" applyNumberFormat="1" applyFont="1" applyFill="1" applyBorder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top"/>
    </xf>
    <xf numFmtId="164" fontId="9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4" fontId="4" fillId="2" borderId="1" xfId="0" applyNumberFormat="1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2" fontId="2" fillId="2" borderId="0" xfId="0" applyNumberFormat="1" applyFont="1" applyFill="1" applyAlignment="1">
      <alignment horizontal="right"/>
    </xf>
    <xf numFmtId="0" fontId="0" fillId="2" borderId="0" xfId="0" applyFill="1"/>
    <xf numFmtId="4" fontId="0" fillId="2" borderId="0" xfId="0" applyNumberFormat="1" applyFill="1"/>
  </cellXfs>
  <cellStyles count="4">
    <cellStyle name="Обычный" xfId="0" builtinId="0"/>
    <cellStyle name="Обычный 2" xfId="1"/>
    <cellStyle name="Обычный 2 2 2" xfId="2"/>
    <cellStyle name="Обычный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952500</xdr:rowOff>
    </xdr:from>
    <xdr:to>
      <xdr:col>12</xdr:col>
      <xdr:colOff>0</xdr:colOff>
      <xdr:row>2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1333500"/>
          <a:ext cx="4000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923925</xdr:rowOff>
    </xdr:from>
    <xdr:to>
      <xdr:col>10</xdr:col>
      <xdr:colOff>1019175</xdr:colOff>
      <xdr:row>2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1304925"/>
          <a:ext cx="5905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2</xdr:row>
      <xdr:rowOff>1600200</xdr:rowOff>
    </xdr:from>
    <xdr:to>
      <xdr:col>12</xdr:col>
      <xdr:colOff>1504950</xdr:colOff>
      <xdr:row>2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343025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304800</xdr:colOff>
      <xdr:row>2</xdr:row>
      <xdr:rowOff>1238250</xdr:rowOff>
    </xdr:from>
    <xdr:to>
      <xdr:col>12</xdr:col>
      <xdr:colOff>457200</xdr:colOff>
      <xdr:row>2</xdr:row>
      <xdr:rowOff>1466850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13430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0"/>
  <sheetViews>
    <sheetView tabSelected="1" topLeftCell="A4" zoomScale="96" zoomScaleNormal="96" workbookViewId="0">
      <selection activeCell="B8" sqref="B8"/>
    </sheetView>
  </sheetViews>
  <sheetFormatPr defaultRowHeight="15" x14ac:dyDescent="0.25"/>
  <cols>
    <col min="1" max="1" width="3.85546875" customWidth="1"/>
    <col min="2" max="2" width="41.140625" customWidth="1"/>
    <col min="3" max="3" width="15.7109375" style="48" customWidth="1"/>
    <col min="4" max="4" width="7.85546875" style="48" customWidth="1"/>
    <col min="5" max="5" width="6.5703125" style="48" customWidth="1"/>
    <col min="6" max="6" width="6.7109375" style="48" customWidth="1"/>
    <col min="7" max="7" width="13.140625" style="48" customWidth="1"/>
    <col min="8" max="8" width="13.28515625" style="48" customWidth="1"/>
    <col min="9" max="9" width="16.85546875" style="48" customWidth="1"/>
    <col min="10" max="10" width="9.140625" style="48" customWidth="1"/>
    <col min="11" max="11" width="11" style="48" customWidth="1"/>
    <col min="12" max="12" width="12.28515625" style="48" customWidth="1"/>
    <col min="13" max="13" width="9.140625" style="48" customWidth="1"/>
    <col min="14" max="14" width="12.85546875" style="48" customWidth="1"/>
    <col min="15" max="15" width="8.28515625" style="48" customWidth="1"/>
    <col min="16" max="16" width="7.85546875" style="48" customWidth="1"/>
    <col min="17" max="17" width="9.140625" style="48" customWidth="1"/>
    <col min="18" max="18" width="17.42578125" customWidth="1"/>
  </cols>
  <sheetData>
    <row r="1" spans="1:19" x14ac:dyDescent="0.25">
      <c r="A1" s="17" t="s">
        <v>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9" x14ac:dyDescent="0.25">
      <c r="A2" s="18" t="s">
        <v>4</v>
      </c>
      <c r="B2" s="20" t="s">
        <v>0</v>
      </c>
      <c r="C2" s="21" t="s">
        <v>37</v>
      </c>
      <c r="D2" s="21" t="s">
        <v>5</v>
      </c>
      <c r="E2" s="21" t="s">
        <v>6</v>
      </c>
      <c r="F2" s="21" t="s">
        <v>2</v>
      </c>
      <c r="G2" s="25" t="s">
        <v>7</v>
      </c>
      <c r="H2" s="26"/>
      <c r="I2" s="26"/>
      <c r="J2" s="27" t="s">
        <v>8</v>
      </c>
      <c r="K2" s="28"/>
      <c r="L2" s="29"/>
      <c r="M2" s="22" t="s">
        <v>9</v>
      </c>
      <c r="N2" s="23"/>
      <c r="O2" s="23"/>
      <c r="P2" s="23"/>
      <c r="Q2" s="23"/>
      <c r="R2" s="24"/>
    </row>
    <row r="3" spans="1:19" ht="119.25" customHeight="1" x14ac:dyDescent="0.25">
      <c r="A3" s="19"/>
      <c r="B3" s="21"/>
      <c r="C3" s="30"/>
      <c r="D3" s="31"/>
      <c r="E3" s="30"/>
      <c r="F3" s="30"/>
      <c r="G3" s="1" t="s">
        <v>18</v>
      </c>
      <c r="H3" s="1" t="s">
        <v>19</v>
      </c>
      <c r="I3" s="1" t="s">
        <v>20</v>
      </c>
      <c r="J3" s="32" t="s">
        <v>10</v>
      </c>
      <c r="K3" s="32" t="s">
        <v>11</v>
      </c>
      <c r="L3" s="32" t="s">
        <v>12</v>
      </c>
      <c r="M3" s="33" t="s">
        <v>13</v>
      </c>
      <c r="N3" s="34" t="s">
        <v>14</v>
      </c>
      <c r="O3" s="34" t="s">
        <v>15</v>
      </c>
      <c r="P3" s="34" t="s">
        <v>16</v>
      </c>
      <c r="Q3" s="34" t="s">
        <v>14</v>
      </c>
      <c r="R3" s="2" t="s">
        <v>47</v>
      </c>
    </row>
    <row r="4" spans="1:19" ht="36.75" customHeight="1" x14ac:dyDescent="0.25">
      <c r="A4" s="3">
        <v>1</v>
      </c>
      <c r="B4" s="4" t="s">
        <v>22</v>
      </c>
      <c r="C4" s="5" t="s">
        <v>36</v>
      </c>
      <c r="D4" s="35" t="s">
        <v>21</v>
      </c>
      <c r="E4" s="3" t="s">
        <v>1</v>
      </c>
      <c r="F4" s="36">
        <v>1</v>
      </c>
      <c r="G4" s="37">
        <v>499</v>
      </c>
      <c r="H4" s="38">
        <v>652</v>
      </c>
      <c r="I4" s="39">
        <v>510</v>
      </c>
      <c r="J4" s="40">
        <f>AVERAGE(G4:I4)</f>
        <v>553.66666666666663</v>
      </c>
      <c r="K4" s="41">
        <f>SQRT(((SUM((POWER(I4-J4,2)),(POWER(H4-J4,2)),(POWER(G4-J4,2)))/(COLUMNS(G4:I4)-1))))</f>
        <v>85.336588479580868</v>
      </c>
      <c r="L4" s="41">
        <f>K4/J4*100</f>
        <v>15.41299009263953</v>
      </c>
      <c r="M4" s="42">
        <f>((F4/3)*(SUM(G4:I4)))</f>
        <v>553.66666666666663</v>
      </c>
      <c r="N4" s="43">
        <f>MIN(G4:I4)</f>
        <v>499</v>
      </c>
      <c r="O4" s="44" t="s">
        <v>21</v>
      </c>
      <c r="P4" s="44" t="s">
        <v>21</v>
      </c>
      <c r="Q4" s="45">
        <v>0</v>
      </c>
      <c r="R4" s="6">
        <f>N4*F4</f>
        <v>499</v>
      </c>
      <c r="S4" s="15"/>
    </row>
    <row r="5" spans="1:19" ht="36.75" customHeight="1" x14ac:dyDescent="0.25">
      <c r="A5" s="3">
        <v>2</v>
      </c>
      <c r="B5" s="4" t="s">
        <v>23</v>
      </c>
      <c r="C5" s="5" t="s">
        <v>38</v>
      </c>
      <c r="D5" s="35" t="s">
        <v>21</v>
      </c>
      <c r="E5" s="3" t="s">
        <v>1</v>
      </c>
      <c r="F5" s="36">
        <v>1</v>
      </c>
      <c r="G5" s="37">
        <v>892</v>
      </c>
      <c r="H5" s="38">
        <v>931</v>
      </c>
      <c r="I5" s="39">
        <v>920</v>
      </c>
      <c r="J5" s="40">
        <f t="shared" ref="J5:J17" si="0">AVERAGE(G5:I5)</f>
        <v>914.33333333333337</v>
      </c>
      <c r="K5" s="41">
        <f t="shared" ref="K5:K17" si="1">SQRT(((SUM((POWER(I5-J5,2)),(POWER(H5-J5,2)),(POWER(G5-J5,2)))/(COLUMNS(G5:I5)-1))))</f>
        <v>20.108041509140897</v>
      </c>
      <c r="L5" s="41">
        <f t="shared" ref="L5:L17" si="2">K5/J5*100</f>
        <v>2.199202498265501</v>
      </c>
      <c r="M5" s="42">
        <f t="shared" ref="M5:M17" si="3">((F5/3)*(SUM(G5:I5)))</f>
        <v>914.33333333333326</v>
      </c>
      <c r="N5" s="43">
        <f t="shared" ref="N5:N17" si="4">MIN(G5:I5)</f>
        <v>892</v>
      </c>
      <c r="O5" s="44" t="s">
        <v>21</v>
      </c>
      <c r="P5" s="44" t="s">
        <v>21</v>
      </c>
      <c r="Q5" s="45">
        <v>0</v>
      </c>
      <c r="R5" s="6">
        <f t="shared" ref="R5:R17" si="5">N5*F5</f>
        <v>892</v>
      </c>
      <c r="S5" s="15"/>
    </row>
    <row r="6" spans="1:19" ht="36.75" customHeight="1" x14ac:dyDescent="0.25">
      <c r="A6" s="3">
        <v>3</v>
      </c>
      <c r="B6" s="4" t="s">
        <v>24</v>
      </c>
      <c r="C6" s="5" t="s">
        <v>38</v>
      </c>
      <c r="D6" s="35" t="s">
        <v>21</v>
      </c>
      <c r="E6" s="3" t="s">
        <v>1</v>
      </c>
      <c r="F6" s="36">
        <v>1</v>
      </c>
      <c r="G6" s="37">
        <v>325</v>
      </c>
      <c r="H6" s="38">
        <v>410</v>
      </c>
      <c r="I6" s="39">
        <v>390</v>
      </c>
      <c r="J6" s="40">
        <f t="shared" ref="J6:J11" si="6">AVERAGE(G6:I6)</f>
        <v>375</v>
      </c>
      <c r="K6" s="41">
        <f t="shared" ref="K6:K11" si="7">SQRT(((SUM((POWER(I6-J6,2)),(POWER(H6-J6,2)),(POWER(G6-J6,2)))/(COLUMNS(G6:I6)-1))))</f>
        <v>44.440972086577943</v>
      </c>
      <c r="L6" s="41">
        <f t="shared" ref="L6:L11" si="8">K6/J6*100</f>
        <v>11.850925889754119</v>
      </c>
      <c r="M6" s="42">
        <f t="shared" ref="M6:M11" si="9">((F6/3)*(SUM(G6:I6)))</f>
        <v>375</v>
      </c>
      <c r="N6" s="43">
        <f t="shared" ref="N6:N11" si="10">MIN(G6:I6)</f>
        <v>325</v>
      </c>
      <c r="O6" s="44" t="s">
        <v>21</v>
      </c>
      <c r="P6" s="44" t="s">
        <v>21</v>
      </c>
      <c r="Q6" s="45">
        <v>0</v>
      </c>
      <c r="R6" s="6">
        <f t="shared" si="5"/>
        <v>325</v>
      </c>
      <c r="S6" s="15"/>
    </row>
    <row r="7" spans="1:19" ht="36.75" customHeight="1" x14ac:dyDescent="0.25">
      <c r="A7" s="3">
        <v>4</v>
      </c>
      <c r="B7" s="4" t="s">
        <v>25</v>
      </c>
      <c r="C7" s="5" t="s">
        <v>39</v>
      </c>
      <c r="D7" s="35" t="s">
        <v>21</v>
      </c>
      <c r="E7" s="3" t="s">
        <v>1</v>
      </c>
      <c r="F7" s="36">
        <v>2</v>
      </c>
      <c r="G7" s="37">
        <v>435</v>
      </c>
      <c r="H7" s="38">
        <v>500</v>
      </c>
      <c r="I7" s="39">
        <v>520</v>
      </c>
      <c r="J7" s="40">
        <f t="shared" si="6"/>
        <v>485</v>
      </c>
      <c r="K7" s="41">
        <f t="shared" si="7"/>
        <v>44.440972086577943</v>
      </c>
      <c r="L7" s="41">
        <f t="shared" si="8"/>
        <v>9.1630870281604011</v>
      </c>
      <c r="M7" s="42">
        <f t="shared" si="9"/>
        <v>970</v>
      </c>
      <c r="N7" s="43">
        <f t="shared" si="10"/>
        <v>435</v>
      </c>
      <c r="O7" s="44" t="s">
        <v>21</v>
      </c>
      <c r="P7" s="44" t="s">
        <v>21</v>
      </c>
      <c r="Q7" s="45">
        <v>0</v>
      </c>
      <c r="R7" s="6">
        <f>N7*F7</f>
        <v>870</v>
      </c>
      <c r="S7" s="15"/>
    </row>
    <row r="8" spans="1:19" ht="53.25" customHeight="1" x14ac:dyDescent="0.25">
      <c r="A8" s="3">
        <v>5</v>
      </c>
      <c r="B8" s="4" t="s">
        <v>26</v>
      </c>
      <c r="C8" s="5" t="s">
        <v>39</v>
      </c>
      <c r="D8" s="35" t="s">
        <v>21</v>
      </c>
      <c r="E8" s="3" t="s">
        <v>1</v>
      </c>
      <c r="F8" s="36">
        <v>1</v>
      </c>
      <c r="G8" s="37">
        <v>455</v>
      </c>
      <c r="H8" s="38">
        <v>610</v>
      </c>
      <c r="I8" s="39">
        <v>460</v>
      </c>
      <c r="J8" s="40">
        <f t="shared" si="6"/>
        <v>508.33333333333331</v>
      </c>
      <c r="K8" s="41">
        <f t="shared" si="7"/>
        <v>88.081401744825413</v>
      </c>
      <c r="L8" s="41">
        <f t="shared" si="8"/>
        <v>17.327488867834511</v>
      </c>
      <c r="M8" s="42">
        <f t="shared" si="9"/>
        <v>508.33333333333331</v>
      </c>
      <c r="N8" s="43">
        <f t="shared" si="10"/>
        <v>455</v>
      </c>
      <c r="O8" s="44" t="s">
        <v>21</v>
      </c>
      <c r="P8" s="44" t="s">
        <v>21</v>
      </c>
      <c r="Q8" s="45">
        <v>0</v>
      </c>
      <c r="R8" s="6">
        <f t="shared" si="5"/>
        <v>455</v>
      </c>
      <c r="S8" s="15"/>
    </row>
    <row r="9" spans="1:19" ht="36.75" customHeight="1" x14ac:dyDescent="0.25">
      <c r="A9" s="3">
        <v>6</v>
      </c>
      <c r="B9" s="4" t="s">
        <v>27</v>
      </c>
      <c r="C9" s="5" t="s">
        <v>40</v>
      </c>
      <c r="D9" s="35" t="s">
        <v>21</v>
      </c>
      <c r="E9" s="3" t="s">
        <v>1</v>
      </c>
      <c r="F9" s="36">
        <v>1</v>
      </c>
      <c r="G9" s="37">
        <v>782</v>
      </c>
      <c r="H9" s="38">
        <v>830</v>
      </c>
      <c r="I9" s="39">
        <v>820</v>
      </c>
      <c r="J9" s="40">
        <f t="shared" si="6"/>
        <v>810.66666666666663</v>
      </c>
      <c r="K9" s="41">
        <f t="shared" si="7"/>
        <v>25.324559884296772</v>
      </c>
      <c r="L9" s="41">
        <f t="shared" si="8"/>
        <v>3.1239177488852925</v>
      </c>
      <c r="M9" s="42">
        <f t="shared" si="9"/>
        <v>810.66666666666663</v>
      </c>
      <c r="N9" s="43">
        <f t="shared" si="10"/>
        <v>782</v>
      </c>
      <c r="O9" s="44" t="s">
        <v>21</v>
      </c>
      <c r="P9" s="44" t="s">
        <v>21</v>
      </c>
      <c r="Q9" s="45">
        <v>0</v>
      </c>
      <c r="R9" s="6">
        <f t="shared" si="5"/>
        <v>782</v>
      </c>
      <c r="S9" s="15"/>
    </row>
    <row r="10" spans="1:19" ht="36.75" customHeight="1" x14ac:dyDescent="0.25">
      <c r="A10" s="3">
        <v>7</v>
      </c>
      <c r="B10" s="4" t="s">
        <v>28</v>
      </c>
      <c r="C10" s="5" t="s">
        <v>40</v>
      </c>
      <c r="D10" s="35" t="s">
        <v>21</v>
      </c>
      <c r="E10" s="3" t="s">
        <v>1</v>
      </c>
      <c r="F10" s="36">
        <v>1</v>
      </c>
      <c r="G10" s="37">
        <v>563</v>
      </c>
      <c r="H10" s="38">
        <v>620</v>
      </c>
      <c r="I10" s="39">
        <v>630</v>
      </c>
      <c r="J10" s="40">
        <f t="shared" si="6"/>
        <v>604.33333333333337</v>
      </c>
      <c r="K10" s="41">
        <f t="shared" si="7"/>
        <v>36.143233576055884</v>
      </c>
      <c r="L10" s="41">
        <f t="shared" si="8"/>
        <v>5.980678473699264</v>
      </c>
      <c r="M10" s="42">
        <f t="shared" si="9"/>
        <v>604.33333333333326</v>
      </c>
      <c r="N10" s="43">
        <f t="shared" si="10"/>
        <v>563</v>
      </c>
      <c r="O10" s="44" t="s">
        <v>21</v>
      </c>
      <c r="P10" s="44" t="s">
        <v>21</v>
      </c>
      <c r="Q10" s="45">
        <v>0</v>
      </c>
      <c r="R10" s="6">
        <f t="shared" si="5"/>
        <v>563</v>
      </c>
      <c r="S10" s="15"/>
    </row>
    <row r="11" spans="1:19" ht="54.75" customHeight="1" x14ac:dyDescent="0.25">
      <c r="A11" s="3">
        <v>8</v>
      </c>
      <c r="B11" s="4" t="s">
        <v>29</v>
      </c>
      <c r="C11" s="5" t="s">
        <v>41</v>
      </c>
      <c r="D11" s="35" t="s">
        <v>21</v>
      </c>
      <c r="E11" s="3" t="s">
        <v>1</v>
      </c>
      <c r="F11" s="36">
        <v>1</v>
      </c>
      <c r="G11" s="37">
        <v>2100</v>
      </c>
      <c r="H11" s="38">
        <v>2600</v>
      </c>
      <c r="I11" s="39">
        <v>2450</v>
      </c>
      <c r="J11" s="40">
        <f t="shared" si="6"/>
        <v>2383.3333333333335</v>
      </c>
      <c r="K11" s="41">
        <f t="shared" si="7"/>
        <v>256.58007197234423</v>
      </c>
      <c r="L11" s="41">
        <f t="shared" si="8"/>
        <v>10.765597425413045</v>
      </c>
      <c r="M11" s="42">
        <f t="shared" si="9"/>
        <v>2383.333333333333</v>
      </c>
      <c r="N11" s="43">
        <f t="shared" si="10"/>
        <v>2100</v>
      </c>
      <c r="O11" s="44" t="s">
        <v>21</v>
      </c>
      <c r="P11" s="44" t="s">
        <v>21</v>
      </c>
      <c r="Q11" s="45">
        <v>0</v>
      </c>
      <c r="R11" s="6">
        <f t="shared" si="5"/>
        <v>2100</v>
      </c>
      <c r="S11" s="15"/>
    </row>
    <row r="12" spans="1:19" ht="39.75" customHeight="1" x14ac:dyDescent="0.25">
      <c r="A12" s="3">
        <v>9</v>
      </c>
      <c r="B12" s="4" t="s">
        <v>30</v>
      </c>
      <c r="C12" s="5" t="s">
        <v>42</v>
      </c>
      <c r="D12" s="35" t="s">
        <v>21</v>
      </c>
      <c r="E12" s="3" t="s">
        <v>1</v>
      </c>
      <c r="F12" s="36">
        <v>2</v>
      </c>
      <c r="G12" s="37">
        <v>2820</v>
      </c>
      <c r="H12" s="38">
        <v>3200</v>
      </c>
      <c r="I12" s="39">
        <v>3600</v>
      </c>
      <c r="J12" s="40">
        <f t="shared" si="0"/>
        <v>3206.6666666666665</v>
      </c>
      <c r="K12" s="41">
        <f t="shared" si="1"/>
        <v>390.04273270160201</v>
      </c>
      <c r="L12" s="41">
        <f t="shared" si="2"/>
        <v>12.163494782794242</v>
      </c>
      <c r="M12" s="42">
        <f t="shared" si="3"/>
        <v>6413.333333333333</v>
      </c>
      <c r="N12" s="43">
        <f t="shared" si="4"/>
        <v>2820</v>
      </c>
      <c r="O12" s="44" t="s">
        <v>21</v>
      </c>
      <c r="P12" s="44" t="s">
        <v>21</v>
      </c>
      <c r="Q12" s="45">
        <v>0</v>
      </c>
      <c r="R12" s="6">
        <f t="shared" si="5"/>
        <v>5640</v>
      </c>
      <c r="S12" s="15"/>
    </row>
    <row r="13" spans="1:19" ht="36.75" customHeight="1" x14ac:dyDescent="0.25">
      <c r="A13" s="3">
        <v>10</v>
      </c>
      <c r="B13" s="4" t="s">
        <v>31</v>
      </c>
      <c r="C13" s="5" t="s">
        <v>38</v>
      </c>
      <c r="D13" s="35" t="s">
        <v>21</v>
      </c>
      <c r="E13" s="3" t="s">
        <v>1</v>
      </c>
      <c r="F13" s="36">
        <v>1</v>
      </c>
      <c r="G13" s="37">
        <v>1831.7</v>
      </c>
      <c r="H13" s="38">
        <v>2627.99</v>
      </c>
      <c r="I13" s="39">
        <v>2571.23</v>
      </c>
      <c r="J13" s="40">
        <f t="shared" si="0"/>
        <v>2343.64</v>
      </c>
      <c r="K13" s="41">
        <f t="shared" si="1"/>
        <v>444.26044962386635</v>
      </c>
      <c r="L13" s="41">
        <f t="shared" si="2"/>
        <v>18.95600218565421</v>
      </c>
      <c r="M13" s="42">
        <f t="shared" si="3"/>
        <v>2343.64</v>
      </c>
      <c r="N13" s="43">
        <f t="shared" si="4"/>
        <v>1831.7</v>
      </c>
      <c r="O13" s="44" t="s">
        <v>21</v>
      </c>
      <c r="P13" s="44" t="s">
        <v>21</v>
      </c>
      <c r="Q13" s="45">
        <v>0</v>
      </c>
      <c r="R13" s="6">
        <f t="shared" si="5"/>
        <v>1831.7</v>
      </c>
      <c r="S13" s="15"/>
    </row>
    <row r="14" spans="1:19" ht="36.75" customHeight="1" x14ac:dyDescent="0.25">
      <c r="A14" s="3">
        <v>11</v>
      </c>
      <c r="B14" s="4" t="s">
        <v>32</v>
      </c>
      <c r="C14" s="5" t="s">
        <v>43</v>
      </c>
      <c r="D14" s="35" t="s">
        <v>21</v>
      </c>
      <c r="E14" s="3" t="s">
        <v>1</v>
      </c>
      <c r="F14" s="36">
        <v>1</v>
      </c>
      <c r="G14" s="37">
        <v>1834.3</v>
      </c>
      <c r="H14" s="38">
        <v>1959.88</v>
      </c>
      <c r="I14" s="39">
        <v>1917.55</v>
      </c>
      <c r="J14" s="40">
        <f t="shared" si="0"/>
        <v>1903.91</v>
      </c>
      <c r="K14" s="41">
        <f t="shared" si="1"/>
        <v>63.891480652744377</v>
      </c>
      <c r="L14" s="41">
        <f t="shared" si="2"/>
        <v>3.3558036174369783</v>
      </c>
      <c r="M14" s="42">
        <f t="shared" si="3"/>
        <v>1903.91</v>
      </c>
      <c r="N14" s="43">
        <f t="shared" si="4"/>
        <v>1834.3</v>
      </c>
      <c r="O14" s="44" t="s">
        <v>21</v>
      </c>
      <c r="P14" s="44" t="s">
        <v>21</v>
      </c>
      <c r="Q14" s="45">
        <v>0</v>
      </c>
      <c r="R14" s="6">
        <f t="shared" si="5"/>
        <v>1834.3</v>
      </c>
      <c r="S14" s="15"/>
    </row>
    <row r="15" spans="1:19" ht="36.75" customHeight="1" x14ac:dyDescent="0.25">
      <c r="A15" s="3">
        <v>12</v>
      </c>
      <c r="B15" s="4" t="s">
        <v>33</v>
      </c>
      <c r="C15" s="5" t="s">
        <v>44</v>
      </c>
      <c r="D15" s="35" t="s">
        <v>21</v>
      </c>
      <c r="E15" s="3" t="s">
        <v>1</v>
      </c>
      <c r="F15" s="36">
        <v>1</v>
      </c>
      <c r="G15" s="37">
        <v>3703.7</v>
      </c>
      <c r="H15" s="38">
        <v>3957.26</v>
      </c>
      <c r="I15" s="39">
        <v>3871.79</v>
      </c>
      <c r="J15" s="40">
        <f t="shared" si="0"/>
        <v>3844.25</v>
      </c>
      <c r="K15" s="41">
        <f t="shared" si="1"/>
        <v>129.00390342931507</v>
      </c>
      <c r="L15" s="41">
        <f t="shared" si="2"/>
        <v>3.355762591645056</v>
      </c>
      <c r="M15" s="42">
        <f t="shared" si="3"/>
        <v>3844.25</v>
      </c>
      <c r="N15" s="43">
        <f t="shared" si="4"/>
        <v>3703.7</v>
      </c>
      <c r="O15" s="44" t="s">
        <v>21</v>
      </c>
      <c r="P15" s="44" t="s">
        <v>21</v>
      </c>
      <c r="Q15" s="45">
        <v>0</v>
      </c>
      <c r="R15" s="6">
        <f t="shared" si="5"/>
        <v>3703.7</v>
      </c>
      <c r="S15" s="15"/>
    </row>
    <row r="16" spans="1:19" ht="43.5" customHeight="1" x14ac:dyDescent="0.25">
      <c r="A16" s="3">
        <v>13</v>
      </c>
      <c r="B16" s="4" t="s">
        <v>34</v>
      </c>
      <c r="C16" s="5" t="s">
        <v>45</v>
      </c>
      <c r="D16" s="35" t="s">
        <v>21</v>
      </c>
      <c r="E16" s="3" t="s">
        <v>1</v>
      </c>
      <c r="F16" s="36">
        <v>2</v>
      </c>
      <c r="G16" s="37">
        <v>4500</v>
      </c>
      <c r="H16" s="38">
        <v>6037.98</v>
      </c>
      <c r="I16" s="39">
        <v>5907.57</v>
      </c>
      <c r="J16" s="40">
        <f t="shared" si="0"/>
        <v>5481.8499999999995</v>
      </c>
      <c r="K16" s="41">
        <f t="shared" si="1"/>
        <v>852.80347026732932</v>
      </c>
      <c r="L16" s="41">
        <f t="shared" si="2"/>
        <v>15.556855263594031</v>
      </c>
      <c r="M16" s="42">
        <f t="shared" si="3"/>
        <v>10963.699999999999</v>
      </c>
      <c r="N16" s="43">
        <f t="shared" si="4"/>
        <v>4500</v>
      </c>
      <c r="O16" s="44" t="s">
        <v>21</v>
      </c>
      <c r="P16" s="44" t="s">
        <v>21</v>
      </c>
      <c r="Q16" s="45">
        <v>0</v>
      </c>
      <c r="R16" s="6">
        <f t="shared" si="5"/>
        <v>9000</v>
      </c>
      <c r="S16" s="15"/>
    </row>
    <row r="17" spans="1:19" ht="36.75" customHeight="1" x14ac:dyDescent="0.25">
      <c r="A17" s="3">
        <v>14</v>
      </c>
      <c r="B17" s="4" t="s">
        <v>35</v>
      </c>
      <c r="C17" s="5" t="s">
        <v>46</v>
      </c>
      <c r="D17" s="35" t="s">
        <v>21</v>
      </c>
      <c r="E17" s="3" t="s">
        <v>1</v>
      </c>
      <c r="F17" s="36">
        <v>1</v>
      </c>
      <c r="G17" s="37">
        <v>7559.5</v>
      </c>
      <c r="H17" s="38">
        <v>8077.04</v>
      </c>
      <c r="I17" s="39">
        <v>7902.59</v>
      </c>
      <c r="J17" s="40">
        <f t="shared" si="0"/>
        <v>7846.376666666667</v>
      </c>
      <c r="K17" s="41">
        <f t="shared" si="1"/>
        <v>263.30945109003085</v>
      </c>
      <c r="L17" s="41">
        <f t="shared" si="2"/>
        <v>3.3558094681922932</v>
      </c>
      <c r="M17" s="42">
        <f t="shared" si="3"/>
        <v>7846.376666666667</v>
      </c>
      <c r="N17" s="43">
        <f t="shared" si="4"/>
        <v>7559.5</v>
      </c>
      <c r="O17" s="44" t="s">
        <v>21</v>
      </c>
      <c r="P17" s="44" t="s">
        <v>21</v>
      </c>
      <c r="Q17" s="45">
        <v>0</v>
      </c>
      <c r="R17" s="6">
        <f t="shared" si="5"/>
        <v>7559.5</v>
      </c>
      <c r="S17" s="15"/>
    </row>
    <row r="18" spans="1:19" x14ac:dyDescent="0.25">
      <c r="A18" s="16" t="s">
        <v>17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4">
        <f>SUM(R4:R17)</f>
        <v>36055.199999999997</v>
      </c>
    </row>
    <row r="19" spans="1:19" x14ac:dyDescent="0.2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spans="1:19" x14ac:dyDescent="0.25">
      <c r="A20" s="10"/>
      <c r="B20" s="11"/>
      <c r="C20" s="11"/>
      <c r="D20" s="11"/>
      <c r="E20" s="11"/>
      <c r="F20" s="11"/>
      <c r="G20" s="12"/>
      <c r="H20" s="12"/>
      <c r="I20" s="12"/>
      <c r="J20" s="11"/>
      <c r="K20" s="11"/>
      <c r="L20" s="11"/>
      <c r="M20" s="11"/>
      <c r="N20" s="46"/>
      <c r="O20" s="46"/>
      <c r="P20" s="46"/>
      <c r="Q20" s="47"/>
      <c r="R20" s="13"/>
    </row>
    <row r="21" spans="1:19" x14ac:dyDescent="0.25">
      <c r="A21" s="10"/>
      <c r="B21" s="11"/>
      <c r="C21" s="11"/>
      <c r="D21" s="11"/>
      <c r="E21" s="11"/>
      <c r="F21" s="11"/>
      <c r="G21" s="12"/>
      <c r="H21" s="12"/>
      <c r="I21" s="12"/>
      <c r="J21" s="11"/>
      <c r="K21" s="11"/>
      <c r="L21" s="11"/>
      <c r="M21" s="11"/>
      <c r="N21" s="11"/>
      <c r="O21" s="11"/>
      <c r="P21" s="11"/>
      <c r="Q21" s="12"/>
      <c r="R21" s="13"/>
    </row>
    <row r="22" spans="1:19" x14ac:dyDescent="0.25">
      <c r="I22" s="49"/>
    </row>
    <row r="23" spans="1:19" x14ac:dyDescent="0.25">
      <c r="I23" s="49"/>
    </row>
    <row r="25" spans="1:19" x14ac:dyDescent="0.25">
      <c r="I25" s="49"/>
    </row>
    <row r="29" spans="1:19" x14ac:dyDescent="0.25">
      <c r="I29" s="49"/>
    </row>
    <row r="30" spans="1:19" x14ac:dyDescent="0.25">
      <c r="I30" s="49"/>
      <c r="J30" s="49"/>
    </row>
    <row r="32" spans="1:19" x14ac:dyDescent="0.25">
      <c r="I32" s="49"/>
      <c r="J32" s="49"/>
    </row>
    <row r="36" spans="9:10" x14ac:dyDescent="0.25">
      <c r="I36" s="49"/>
      <c r="J36" s="49"/>
    </row>
    <row r="37" spans="9:10" x14ac:dyDescent="0.25">
      <c r="J37" s="49"/>
    </row>
    <row r="38" spans="9:10" x14ac:dyDescent="0.25">
      <c r="I38" s="49"/>
    </row>
    <row r="39" spans="9:10" x14ac:dyDescent="0.25">
      <c r="J39" s="49"/>
    </row>
    <row r="48" spans="9:10" x14ac:dyDescent="0.25">
      <c r="J48" s="49"/>
    </row>
    <row r="49" spans="10:10" x14ac:dyDescent="0.25">
      <c r="J49" s="49"/>
    </row>
    <row r="50" spans="10:10" x14ac:dyDescent="0.25">
      <c r="J50" s="49"/>
    </row>
  </sheetData>
  <mergeCells count="11">
    <mergeCell ref="A18:Q18"/>
    <mergeCell ref="A1:R1"/>
    <mergeCell ref="A2:A3"/>
    <mergeCell ref="B2:B3"/>
    <mergeCell ref="C2:C3"/>
    <mergeCell ref="D2:D3"/>
    <mergeCell ref="E2:E3"/>
    <mergeCell ref="F2:F3"/>
    <mergeCell ref="G2:I2"/>
    <mergeCell ref="J2:L2"/>
    <mergeCell ref="M2:R2"/>
  </mergeCells>
  <pageMargins left="0" right="0" top="0.3543307086614173" bottom="0.15748031496062992" header="0.31496062992125984" footer="0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 мебель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2026-07-07T08:19:56Z</dcterms:modified>
</cp:coreProperties>
</file>