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rina.dv\Desktop\"/>
    </mc:Choice>
  </mc:AlternateContent>
  <bookViews>
    <workbookView xWindow="-120" yWindow="-120" windowWidth="29040" windowHeight="15840"/>
  </bookViews>
  <sheets>
    <sheet name="Лист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1" i="1" l="1"/>
  <c r="P30" i="1"/>
  <c r="P29" i="1"/>
  <c r="P27" i="1"/>
  <c r="P28" i="1"/>
  <c r="P26" i="1"/>
  <c r="P24" i="1"/>
  <c r="N25" i="1"/>
  <c r="G25" i="1"/>
  <c r="M25" i="1" s="1"/>
  <c r="P25" i="1" s="1"/>
  <c r="O25" i="1" l="1"/>
  <c r="G19" i="1"/>
  <c r="M19" i="1" s="1"/>
  <c r="P19" i="1" s="1"/>
  <c r="N19" i="1"/>
  <c r="G20" i="1"/>
  <c r="M20" i="1" s="1"/>
  <c r="P20" i="1" s="1"/>
  <c r="N20" i="1"/>
  <c r="G21" i="1"/>
  <c r="M21" i="1" s="1"/>
  <c r="P21" i="1" s="1"/>
  <c r="N21" i="1"/>
  <c r="G22" i="1"/>
  <c r="M22" i="1" s="1"/>
  <c r="P22" i="1" s="1"/>
  <c r="N22" i="1"/>
  <c r="G23" i="1"/>
  <c r="M23" i="1" s="1"/>
  <c r="P23" i="1" s="1"/>
  <c r="N23" i="1"/>
  <c r="P32" i="1" l="1"/>
  <c r="O19" i="1"/>
  <c r="O22" i="1"/>
  <c r="O23" i="1"/>
  <c r="O20" i="1"/>
  <c r="O21" i="1"/>
</calcChain>
</file>

<file path=xl/sharedStrings.xml><?xml version="1.0" encoding="utf-8"?>
<sst xmlns="http://schemas.openxmlformats.org/spreadsheetml/2006/main" count="149" uniqueCount="65">
  <si>
    <t>№ п/п</t>
  </si>
  <si>
    <t>Наименование товара (работы, услуги)</t>
  </si>
  <si>
    <t>Определение однородности совокупности значений выявленных цен</t>
  </si>
  <si>
    <t>Среднее квадратичное отклонение</t>
  </si>
  <si>
    <t>Номер источника ценовой информации  (ИЦИ №i) и цена единицы товара, работы, услуги, представленная i-тым ИЦИ (Цi), руб.</t>
  </si>
  <si>
    <t>Единица измерения</t>
  </si>
  <si>
    <t>Валюта, используемая для формирования цены контракта и расчетов с поставщиком (подрядчиком, исполнителем) - российский рубль.</t>
  </si>
  <si>
    <t>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 не применяется.</t>
  </si>
  <si>
    <t xml:space="preserve">Начальная (максимальная) цена контракта: </t>
  </si>
  <si>
    <t>Ц
средн. арифм. величина цены единицы прод-ции, руб.</t>
  </si>
  <si>
    <t>НМЦК</t>
  </si>
  <si>
    <t xml:space="preserve">Определение и обоснование НМЦК нормативным методом совместно с методом сопоставимых рыночных цен (анализа рынка) с осуществлением сбора и анализа общедоступной ценовой информации. </t>
  </si>
  <si>
    <r>
      <rPr>
        <b/>
        <i/>
        <sz val="9"/>
        <color rgb="FF000000"/>
        <rFont val="Times New Roman"/>
        <family val="1"/>
        <charset val="204"/>
      </rPr>
      <t>V</t>
    </r>
    <r>
      <rPr>
        <b/>
        <sz val="9"/>
        <color rgb="FF000000"/>
        <rFont val="Times New Roman"/>
        <family val="1"/>
        <charset val="204"/>
      </rPr>
      <t xml:space="preserve"> - коэф-нт вариации
</t>
    </r>
    <r>
      <rPr>
        <b/>
        <i/>
        <sz val="9"/>
        <color theme="1"/>
        <rFont val="Times New Roman"/>
        <family val="1"/>
        <charset val="204"/>
      </rPr>
      <t>(не должен превышать 33%)</t>
    </r>
  </si>
  <si>
    <t>Ц-пред Предельная цена руб. за ед.</t>
  </si>
  <si>
    <t>Цi</t>
  </si>
  <si>
    <t xml:space="preserve">ОКПД 2,
КТРУ, ККН </t>
  </si>
  <si>
    <r>
      <rPr>
        <b/>
        <sz val="12"/>
        <rFont val="Times New Roman"/>
        <family val="1"/>
        <charset val="204"/>
      </rPr>
      <t>v</t>
    </r>
    <r>
      <rPr>
        <b/>
        <sz val="9"/>
        <rFont val="Times New Roman"/>
        <family val="1"/>
        <charset val="204"/>
      </rPr>
      <t xml:space="preserve">
кол-во (объем) закупаемого товара (работы, услуги)</t>
    </r>
  </si>
  <si>
    <r>
      <rPr>
        <b/>
        <sz val="12"/>
        <rFont val="Times New Roman"/>
        <family val="1"/>
        <charset val="204"/>
      </rPr>
      <t>n</t>
    </r>
    <r>
      <rPr>
        <b/>
        <sz val="9"/>
        <rFont val="Times New Roman"/>
        <family val="1"/>
        <charset val="204"/>
      </rPr>
      <t xml:space="preserve">
кол-во значений, используемых в расчете (кол-во ответов ИЦИ)</t>
    </r>
  </si>
  <si>
    <t>Применение ПП РФ № 1875</t>
  </si>
  <si>
    <t>Метод расчета НМЦК в соответствии  со ст. 22 44-ФЗ</t>
  </si>
  <si>
    <r>
      <t xml:space="preserve">где:
v - количество (объем) закупаемого товара (работы, услуги);
n - количество значений, используемых в расчете; 
i - номер источника ценовой информации;
Цi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рекомендаций;
Ц - цена единицы товара (работы, услуги);
</t>
    </r>
    <r>
      <rPr>
        <sz val="9"/>
        <rFont val="Times New Roman"/>
        <family val="1"/>
        <charset val="204"/>
      </rPr>
      <t>Ц-пред - Предельная цена руб. за ед;</t>
    </r>
  </si>
  <si>
    <t>×</t>
  </si>
  <si>
    <t>Особенности обоснования начальной (максимальной) цены контракта (далее- НМЦК) с учетом части 25 статьи 22 Федерального закона № 44-ФЗ и подпункта «в» пункта 7 Постановления Правительства № 1875, не применяются в соответствии с абз. 6 подп. “г” п. 7 Постановления Правительства № 1875. Декларация об отсутствии закупаемого товара в реестре российской промышленной продукции (Приложение № 5 к извещению об осуществлении закупки).</t>
  </si>
  <si>
    <t xml:space="preserve">ИНИ №1 вх. № 198 от 01.06.2026 </t>
  </si>
  <si>
    <t xml:space="preserve">ИНИ №2 вх. № 199 от 01.06.2026 </t>
  </si>
  <si>
    <t xml:space="preserve">ИНИ №3 вх. № 200 от 01.06.2026 </t>
  </si>
  <si>
    <t xml:space="preserve">Обоснование начальной (максимальной) цены контракта        </t>
  </si>
  <si>
    <t>Кровать для пациентов</t>
  </si>
  <si>
    <t>Стол врача тип 1</t>
  </si>
  <si>
    <t>31.01.11.119</t>
  </si>
  <si>
    <t>31.09.12.121 / 31.09.12.121-00000001</t>
  </si>
  <si>
    <t>Стол манипуляционный тип 1</t>
  </si>
  <si>
    <t>Стол манипуляционный тип 2</t>
  </si>
  <si>
    <t>31.09.11.190 / 31.09.11.190-045 / 31.09.11.190-00000001</t>
  </si>
  <si>
    <t>31.01.11.159 / 31.01.11.159-032</t>
  </si>
  <si>
    <t>Стул общего назначения тип 2</t>
  </si>
  <si>
    <t>Стул медицинский</t>
  </si>
  <si>
    <t>32.50.30.119 / 32.50.30.119-040</t>
  </si>
  <si>
    <t>Тумба лабораторная тип 4</t>
  </si>
  <si>
    <t>32.50.30.119 / 32.50.30.119-019</t>
  </si>
  <si>
    <t>Кушетка тип 2</t>
  </si>
  <si>
    <t>32.50.30.119 / 32.50.30.119-021</t>
  </si>
  <si>
    <t>Ширма прикроватная тип 2</t>
  </si>
  <si>
    <t>32.50.50.190 / 32.50.50.190-061</t>
  </si>
  <si>
    <t>Шкаф медицинский тип 3</t>
  </si>
  <si>
    <t>32.50.30.119 / 32.50.30.119-029</t>
  </si>
  <si>
    <t>Шкаф медицинский тип 4</t>
  </si>
  <si>
    <t>32.50.30.119 / 32.50.30.119-030</t>
  </si>
  <si>
    <t>Стол палатный</t>
  </si>
  <si>
    <t>31.02.10.110 / 31.02.10.110-006</t>
  </si>
  <si>
    <t>Стол врача тип 2</t>
  </si>
  <si>
    <t>31.01.11.119 / 31.01.11.119-012</t>
  </si>
  <si>
    <t>х</t>
  </si>
  <si>
    <t xml:space="preserve">Реестра товаров для обеспечения нужд Санкт‑Петербурга (на 3 квартал 2026 года) </t>
  </si>
  <si>
    <t>-</t>
  </si>
  <si>
    <t>Шт.</t>
  </si>
  <si>
    <t>31.09.11.190 - Мебель металлическая хозяйственно-бытового назначения прочая, не включенная в другие группировки (ПП 1875 - Запрет; Запрет не применяется на основании абзц.3, пп "И",  п.5 , а именно: ни одна из использованных при определении начальной (максимальной) цены контракта (начальной (максимальной) цены договора) или цены контракта, заключаемого с единственным поставщиком (подрядчиком, исполнителем) (цены заключаемого с единственным поставщиком (исполнителем, подрядчиком) договора), цена единицы товара не превышает 300 тыс. рублей и при этом произведение каждой цены единицы товара на количество такого товара не превышает 1 млн. рублей)</t>
  </si>
  <si>
    <t>32.50.50.190 - Изделия медицинские, в том числе хирургические, прочие, не включенные в другие группировки (ПП 1875 - Преимущество; Особенности обоснования НМЦК по ПП РФ № 1875 не применяются в связи с тем, что объекты закупки не указаны в позициях 1 - 145 приложения N 1 и (или) позициях 1 - 433 приложения N 2 к настоящему постановлению. НМЦК обосновано методом сопоставимых рыночных цен (анализа рынка))</t>
  </si>
  <si>
    <t>По позициям № 1-№3 Заказчик декларирует факт отсутствия в реестре российской промышленной продукции товаров с характеристиками, соответствующими потребности, согласно описанию объекта закупки (Приложение № 1 к описанию объекта закупки).</t>
  </si>
  <si>
    <t xml:space="preserve">По позициям № 1-№4; №6-№11 Заказчиком направлен запрос о предоставлении информации о цене товаров субъектам деятельности в сфере промышленности, информация о которых включена в государственную информационную систему промышленности. А также запросы поставщикам, которые осуществляют поставку происходящих из государств - членов Евразийского экономического союза товаров, идентичных товарам, однородных товаров, планируемым к закупкам, и информация о которых и о поставленных ими товарах содержится на официальном сайте единой информационной системы в реестре контрактов, заключенных Заказчиками. Ответов о ценовой информации не поступало. Заказчиком принято решение определить и обосновать начальную (максимальную) цену контракта, методом сопоставимых рыночных цен (анализа рынка).                                                                                                                    По позициям № 5, № 12, № 13 - 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нормативный метод.
Нормативный метод заключается в расчете начальной (максимальной) цены контракта, цены контракта, заключаемого с единственным поставщиком (подрядчиком, исполнителем), на основе требований к закупаемым товарам, работам, услугам, установленных в соответствии со статьей 19 настоящего Федерального закона в случае, если такие требования предусматривают установление предельных цен товаров, работ, услуг
</t>
  </si>
  <si>
    <t>31.09.12.121 - Кровати деревянные для взрослых (ПП 1875 - Ограничение; Ограничение не применяется в соответствии со статьей 14 Федерального закона № 44-ФЗ при проведении неконкурентных процедур за исключением, предусмотренных частью 12 статьи 93 Закона № 44-ФЗ.)</t>
  </si>
  <si>
    <t>31.01.11.119 - Столы офисные металлические прочие (ПП 1875 - Ограничение; Ограничение не применяется в соответствии со статьей 14 Федерального закона № 44-ФЗ при проведении неконкурентных процедур за исключением, предусмотренных частью 12 статьи 93 Закона № 44-ФЗ.)</t>
  </si>
  <si>
    <t>31.01.11.159 - Мебель для сидения, преимущественно с металлическим каркасом прочая (ПП 1875 - Ограничение; Ограничение не применяется в соответствии со статьей 14 Федерального закона № 44-ФЗ при проведении неконкурентных процедур за исключением, предусмотренных частью 12 статьи 93 Закона № 44-ФЗ.)</t>
  </si>
  <si>
    <t>32.50.30.119 - Мебель медицинская прочая, включая хирургическую, стоматологическую или ветеринарную, и ее части (ПП 1875 - Ограничение; Ограничение не применяется в соответствии со статьей 14 Федерального закона № 44-ФЗ при проведении неконкурентных процедур за исключением, предусмотренных частью 12 статьи 93 Закона № 44-ФЗ.)</t>
  </si>
  <si>
    <t>31.02.10.110 - Столы кухонные (ПП 1875 - Ограничение; Ограничение не применяется в соответствии со статьей 14 Федерального закона № 44-ФЗ при проведении неконкурентных процедур за исключением, предусмотренных частью 12 статьи 93 Закона № 44-ФЗ.)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</si>
</sst>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Times New Roman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4" fontId="4" fillId="0" borderId="0" xfId="0" applyNumberFormat="1" applyFont="1"/>
    <xf numFmtId="0" fontId="13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9" fillId="0" borderId="1" xfId="0" applyFont="1" applyBorder="1" applyAlignment="1">
      <alignment horizontal="right" vertical="center" wrapText="1"/>
    </xf>
    <xf numFmtId="0" fontId="19" fillId="0" borderId="4" xfId="0" applyFont="1" applyBorder="1" applyAlignment="1">
      <alignment horizontal="right" vertical="center" wrapText="1"/>
    </xf>
    <xf numFmtId="0" fontId="19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6" fillId="0" borderId="6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4" fontId="17" fillId="0" borderId="1" xfId="0" applyNumberFormat="1" applyFont="1" applyFill="1" applyBorder="1" applyAlignment="1">
      <alignment horizontal="center" vertical="center" wrapText="1"/>
    </xf>
    <xf numFmtId="2" fontId="17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10" fontId="17" fillId="0" borderId="1" xfId="0" applyNumberFormat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225137</xdr:colOff>
      <xdr:row>17</xdr:row>
      <xdr:rowOff>472092</xdr:rowOff>
    </xdr:from>
    <xdr:to>
      <xdr:col>6</xdr:col>
      <xdr:colOff>737319</xdr:colOff>
      <xdr:row>17</xdr:row>
      <xdr:rowOff>698597</xdr:rowOff>
    </xdr:to>
    <xdr:pic>
      <xdr:nvPicPr>
        <xdr:cNvPr id="1029" name="Рисунок 13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888182" y="5234592"/>
          <a:ext cx="512182" cy="2265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38098</xdr:colOff>
      <xdr:row>17</xdr:row>
      <xdr:rowOff>801299</xdr:rowOff>
    </xdr:from>
    <xdr:to>
      <xdr:col>13</xdr:col>
      <xdr:colOff>1022885</xdr:colOff>
      <xdr:row>17</xdr:row>
      <xdr:rowOff>1123368</xdr:rowOff>
    </xdr:to>
    <xdr:pic>
      <xdr:nvPicPr>
        <xdr:cNvPr id="15" name="Picture 2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5329" y="5160818"/>
          <a:ext cx="984787" cy="3220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59741</xdr:colOff>
      <xdr:row>17</xdr:row>
      <xdr:rowOff>849847</xdr:rowOff>
    </xdr:from>
    <xdr:to>
      <xdr:col>14</xdr:col>
      <xdr:colOff>735466</xdr:colOff>
      <xdr:row>17</xdr:row>
      <xdr:rowOff>1133008</xdr:rowOff>
    </xdr:to>
    <xdr:pic>
      <xdr:nvPicPr>
        <xdr:cNvPr id="16" name="Picture 19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7395" y="5209366"/>
          <a:ext cx="675725" cy="283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14655</xdr:colOff>
      <xdr:row>17</xdr:row>
      <xdr:rowOff>827944</xdr:rowOff>
    </xdr:from>
    <xdr:to>
      <xdr:col>12</xdr:col>
      <xdr:colOff>979766</xdr:colOff>
      <xdr:row>18</xdr:row>
      <xdr:rowOff>3223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858" r="41543" b="18338"/>
        <a:stretch/>
      </xdr:blipFill>
      <xdr:spPr bwMode="auto">
        <a:xfrm>
          <a:off x="6762751" y="5187463"/>
          <a:ext cx="965111" cy="35491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showGridLines="0" tabSelected="1" zoomScale="80" zoomScaleNormal="80" workbookViewId="0">
      <selection activeCell="C12" sqref="C12:P12"/>
    </sheetView>
  </sheetViews>
  <sheetFormatPr defaultColWidth="8.83203125" defaultRowHeight="12.75" x14ac:dyDescent="0.2"/>
  <cols>
    <col min="1" max="1" width="4.6640625" style="1" customWidth="1"/>
    <col min="2" max="2" width="28.5" style="3" customWidth="1"/>
    <col min="3" max="3" width="20.6640625" style="3" customWidth="1"/>
    <col min="4" max="4" width="16" style="1" customWidth="1"/>
    <col min="5" max="5" width="17.6640625" style="1" customWidth="1"/>
    <col min="6" max="6" width="16.83203125" style="1" customWidth="1"/>
    <col min="7" max="7" width="15.6640625" style="1" customWidth="1"/>
    <col min="8" max="9" width="11.33203125" style="1" customWidth="1"/>
    <col min="10" max="11" width="13.1640625" style="1" customWidth="1"/>
    <col min="12" max="12" width="15.83203125" style="1" customWidth="1"/>
    <col min="13" max="13" width="17.33203125" style="1" customWidth="1"/>
    <col min="14" max="14" width="18.1640625" style="1" customWidth="1"/>
    <col min="15" max="15" width="13.6640625" style="1" customWidth="1"/>
    <col min="16" max="16" width="14.1640625" style="1" customWidth="1"/>
    <col min="17" max="17" width="11.6640625" style="1" bestFit="1" customWidth="1"/>
    <col min="18" max="16384" width="8.83203125" style="1"/>
  </cols>
  <sheetData>
    <row r="1" spans="1:16" ht="33" customHeight="1" x14ac:dyDescent="0.2">
      <c r="M1" s="13"/>
      <c r="N1" s="13"/>
      <c r="O1" s="13"/>
      <c r="P1" s="13"/>
    </row>
    <row r="2" spans="1:16" s="2" customFormat="1" ht="15.75" customHeight="1" x14ac:dyDescent="0.25">
      <c r="A2" s="5"/>
      <c r="B2" s="25" t="s">
        <v>26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6" s="2" customFormat="1" ht="15.75" customHeight="1" x14ac:dyDescent="0.25">
      <c r="A3" s="5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s="2" customFormat="1" ht="36" customHeight="1" x14ac:dyDescent="0.25">
      <c r="A4" s="5"/>
      <c r="B4" s="22" t="s">
        <v>18</v>
      </c>
      <c r="C4" s="34" t="s">
        <v>60</v>
      </c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6"/>
    </row>
    <row r="5" spans="1:16" s="2" customFormat="1" ht="32.25" customHeight="1" x14ac:dyDescent="0.25">
      <c r="A5" s="5"/>
      <c r="B5" s="23"/>
      <c r="C5" s="34" t="s">
        <v>61</v>
      </c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6"/>
    </row>
    <row r="6" spans="1:16" s="2" customFormat="1" ht="69.75" customHeight="1" x14ac:dyDescent="0.25">
      <c r="A6" s="5"/>
      <c r="B6" s="23"/>
      <c r="C6" s="34" t="s">
        <v>56</v>
      </c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6"/>
    </row>
    <row r="7" spans="1:16" s="2" customFormat="1" ht="33" customHeight="1" x14ac:dyDescent="0.25">
      <c r="A7" s="5"/>
      <c r="B7" s="23"/>
      <c r="C7" s="34" t="s">
        <v>62</v>
      </c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6"/>
    </row>
    <row r="8" spans="1:16" s="2" customFormat="1" ht="34.5" customHeight="1" x14ac:dyDescent="0.25">
      <c r="A8" s="5"/>
      <c r="B8" s="23"/>
      <c r="C8" s="34" t="s">
        <v>63</v>
      </c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</row>
    <row r="9" spans="1:16" s="2" customFormat="1" ht="52.5" customHeight="1" x14ac:dyDescent="0.25">
      <c r="A9" s="5"/>
      <c r="B9" s="23"/>
      <c r="C9" s="34" t="s">
        <v>57</v>
      </c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6"/>
    </row>
    <row r="10" spans="1:16" s="2" customFormat="1" ht="37.5" customHeight="1" x14ac:dyDescent="0.25">
      <c r="A10" s="5"/>
      <c r="B10" s="23"/>
      <c r="C10" s="34" t="s">
        <v>64</v>
      </c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</row>
    <row r="11" spans="1:16" s="2" customFormat="1" ht="39" customHeight="1" x14ac:dyDescent="0.25">
      <c r="A11" s="5"/>
      <c r="B11" s="11"/>
      <c r="C11" s="34" t="s">
        <v>58</v>
      </c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6"/>
    </row>
    <row r="12" spans="1:16" s="2" customFormat="1" ht="192.75" customHeight="1" x14ac:dyDescent="0.25">
      <c r="A12" s="5"/>
      <c r="B12" s="23" t="s">
        <v>19</v>
      </c>
      <c r="C12" s="19" t="s">
        <v>59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1"/>
    </row>
    <row r="13" spans="1:16" s="2" customFormat="1" ht="61.5" customHeight="1" x14ac:dyDescent="0.25">
      <c r="A13" s="5"/>
      <c r="B13" s="23"/>
      <c r="C13" s="19" t="s">
        <v>22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1"/>
    </row>
    <row r="14" spans="1:16" s="2" customFormat="1" ht="35.25" customHeight="1" x14ac:dyDescent="0.25">
      <c r="A14" s="5"/>
      <c r="B14" s="24"/>
      <c r="C14" s="45" t="s">
        <v>11</v>
      </c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7"/>
    </row>
    <row r="15" spans="1:16" ht="98.45" customHeight="1" x14ac:dyDescent="0.2">
      <c r="A15" s="4"/>
      <c r="B15" s="16" t="s">
        <v>20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</row>
    <row r="16" spans="1:16" ht="1.1499999999999999" customHeight="1" x14ac:dyDescent="0.2">
      <c r="A16" s="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7" ht="50.25" customHeight="1" x14ac:dyDescent="0.2">
      <c r="A17" s="33" t="s">
        <v>0</v>
      </c>
      <c r="B17" s="14" t="s">
        <v>1</v>
      </c>
      <c r="C17" s="14" t="s">
        <v>15</v>
      </c>
      <c r="D17" s="15" t="s">
        <v>4</v>
      </c>
      <c r="E17" s="15"/>
      <c r="F17" s="15"/>
      <c r="G17" s="15"/>
      <c r="H17" s="14" t="s">
        <v>16</v>
      </c>
      <c r="I17" s="14" t="s">
        <v>5</v>
      </c>
      <c r="J17" s="14" t="s">
        <v>17</v>
      </c>
      <c r="K17" s="14" t="s">
        <v>13</v>
      </c>
      <c r="L17" s="17" t="s">
        <v>53</v>
      </c>
      <c r="M17" s="15" t="s">
        <v>2</v>
      </c>
      <c r="N17" s="15"/>
      <c r="O17" s="15"/>
      <c r="P17" s="31" t="s">
        <v>10</v>
      </c>
    </row>
    <row r="18" spans="1:17" ht="93" customHeight="1" x14ac:dyDescent="0.2">
      <c r="A18" s="33"/>
      <c r="B18" s="14"/>
      <c r="C18" s="14"/>
      <c r="D18" s="10" t="s">
        <v>23</v>
      </c>
      <c r="E18" s="10" t="s">
        <v>24</v>
      </c>
      <c r="F18" s="10" t="s">
        <v>25</v>
      </c>
      <c r="G18" s="7" t="s">
        <v>14</v>
      </c>
      <c r="H18" s="14"/>
      <c r="I18" s="14"/>
      <c r="J18" s="14"/>
      <c r="K18" s="14"/>
      <c r="L18" s="18"/>
      <c r="M18" s="7" t="s">
        <v>9</v>
      </c>
      <c r="N18" s="7" t="s">
        <v>3</v>
      </c>
      <c r="O18" s="7" t="s">
        <v>12</v>
      </c>
      <c r="P18" s="32"/>
    </row>
    <row r="19" spans="1:17" ht="46.5" customHeight="1" x14ac:dyDescent="0.2">
      <c r="A19" s="37">
        <v>1</v>
      </c>
      <c r="B19" s="38" t="s">
        <v>27</v>
      </c>
      <c r="C19" s="39" t="s">
        <v>30</v>
      </c>
      <c r="D19" s="40">
        <v>38117.4</v>
      </c>
      <c r="E19" s="40">
        <v>33653.199999999997</v>
      </c>
      <c r="F19" s="40">
        <v>31249.4</v>
      </c>
      <c r="G19" s="41">
        <f t="shared" ref="G19:G23" si="0">SUM(D19:F19)</f>
        <v>103020</v>
      </c>
      <c r="H19" s="37">
        <v>2</v>
      </c>
      <c r="I19" s="39" t="s">
        <v>55</v>
      </c>
      <c r="J19" s="42">
        <v>3</v>
      </c>
      <c r="K19" s="43" t="s">
        <v>52</v>
      </c>
      <c r="L19" s="43" t="s">
        <v>52</v>
      </c>
      <c r="M19" s="41">
        <f>ROUNDDOWN(G19/J19,2)</f>
        <v>34340</v>
      </c>
      <c r="N19" s="41">
        <f t="shared" ref="N19:N23" si="1">_xlfn.STDEV.S(D19,E19,F19)</f>
        <v>3485.1293634526687</v>
      </c>
      <c r="O19" s="44">
        <f t="shared" ref="O19:O23" si="2">(N19/M19)</f>
        <v>0.1014889156509222</v>
      </c>
      <c r="P19" s="43">
        <f>ROUND(MIN(K19:M19)*H19,2)</f>
        <v>68680</v>
      </c>
      <c r="Q19" s="9"/>
    </row>
    <row r="20" spans="1:17" ht="35.25" customHeight="1" x14ac:dyDescent="0.2">
      <c r="A20" s="37">
        <v>2</v>
      </c>
      <c r="B20" s="38" t="s">
        <v>28</v>
      </c>
      <c r="C20" s="39" t="s">
        <v>29</v>
      </c>
      <c r="D20" s="40">
        <v>21576</v>
      </c>
      <c r="E20" s="40">
        <v>26784</v>
      </c>
      <c r="F20" s="40">
        <v>26040</v>
      </c>
      <c r="G20" s="41">
        <f t="shared" si="0"/>
        <v>74400</v>
      </c>
      <c r="H20" s="37">
        <v>3</v>
      </c>
      <c r="I20" s="39" t="s">
        <v>55</v>
      </c>
      <c r="J20" s="42">
        <v>3</v>
      </c>
      <c r="K20" s="43" t="s">
        <v>52</v>
      </c>
      <c r="L20" s="43" t="s">
        <v>52</v>
      </c>
      <c r="M20" s="41">
        <f t="shared" ref="M20:M21" si="3">ROUNDDOWN(G20/J20,2)</f>
        <v>24800</v>
      </c>
      <c r="N20" s="41">
        <f t="shared" si="1"/>
        <v>2816.7385395169358</v>
      </c>
      <c r="O20" s="44">
        <f t="shared" si="2"/>
        <v>0.11357816691600547</v>
      </c>
      <c r="P20" s="43">
        <f>ROUND(MIN(K20:M20)*H20,2)</f>
        <v>74400</v>
      </c>
      <c r="Q20" s="9"/>
    </row>
    <row r="21" spans="1:17" ht="42" customHeight="1" x14ac:dyDescent="0.2">
      <c r="A21" s="37">
        <v>3</v>
      </c>
      <c r="B21" s="38" t="s">
        <v>31</v>
      </c>
      <c r="C21" s="39" t="s">
        <v>29</v>
      </c>
      <c r="D21" s="40">
        <v>38752</v>
      </c>
      <c r="E21" s="40">
        <v>52799.6</v>
      </c>
      <c r="F21" s="40">
        <v>53768.4</v>
      </c>
      <c r="G21" s="41">
        <f t="shared" si="0"/>
        <v>145320</v>
      </c>
      <c r="H21" s="37">
        <v>3</v>
      </c>
      <c r="I21" s="39" t="s">
        <v>55</v>
      </c>
      <c r="J21" s="42">
        <v>3</v>
      </c>
      <c r="K21" s="43" t="s">
        <v>52</v>
      </c>
      <c r="L21" s="43" t="s">
        <v>52</v>
      </c>
      <c r="M21" s="41">
        <f t="shared" si="3"/>
        <v>48440</v>
      </c>
      <c r="N21" s="41">
        <f t="shared" si="1"/>
        <v>8404.0259019115147</v>
      </c>
      <c r="O21" s="44">
        <f t="shared" si="2"/>
        <v>0.17349351572897428</v>
      </c>
      <c r="P21" s="43">
        <f>ROUND(MIN(K21:M21)*H21,2)</f>
        <v>145320</v>
      </c>
      <c r="Q21" s="9"/>
    </row>
    <row r="22" spans="1:17" ht="63.75" customHeight="1" x14ac:dyDescent="0.2">
      <c r="A22" s="37">
        <v>4</v>
      </c>
      <c r="B22" s="38" t="s">
        <v>32</v>
      </c>
      <c r="C22" s="39" t="s">
        <v>33</v>
      </c>
      <c r="D22" s="40">
        <v>18849.599999999999</v>
      </c>
      <c r="E22" s="40">
        <v>18295.2</v>
      </c>
      <c r="F22" s="40">
        <v>18295.2</v>
      </c>
      <c r="G22" s="41">
        <f t="shared" si="0"/>
        <v>55440</v>
      </c>
      <c r="H22" s="37">
        <v>2</v>
      </c>
      <c r="I22" s="39" t="s">
        <v>55</v>
      </c>
      <c r="J22" s="42">
        <v>3</v>
      </c>
      <c r="K22" s="43" t="s">
        <v>21</v>
      </c>
      <c r="L22" s="43">
        <v>16003.19</v>
      </c>
      <c r="M22" s="41">
        <f>ROUNDDOWN(G22/J22,2)</f>
        <v>18480</v>
      </c>
      <c r="N22" s="41">
        <f t="shared" si="1"/>
        <v>320.08298923872729</v>
      </c>
      <c r="O22" s="44">
        <f t="shared" si="2"/>
        <v>1.7320508075688707E-2</v>
      </c>
      <c r="P22" s="43">
        <f>ROUND(MIN(K22:M22)*H22,2)</f>
        <v>32006.38</v>
      </c>
      <c r="Q22" s="9"/>
    </row>
    <row r="23" spans="1:17" ht="35.25" customHeight="1" x14ac:dyDescent="0.2">
      <c r="A23" s="37">
        <v>5</v>
      </c>
      <c r="B23" s="39" t="s">
        <v>36</v>
      </c>
      <c r="C23" s="39" t="s">
        <v>34</v>
      </c>
      <c r="D23" s="40">
        <v>13805.44</v>
      </c>
      <c r="E23" s="40">
        <v>11982.08</v>
      </c>
      <c r="F23" s="40">
        <v>13284.48</v>
      </c>
      <c r="G23" s="41">
        <f t="shared" si="0"/>
        <v>39072</v>
      </c>
      <c r="H23" s="39">
        <v>4</v>
      </c>
      <c r="I23" s="39" t="s">
        <v>55</v>
      </c>
      <c r="J23" s="42">
        <v>3</v>
      </c>
      <c r="K23" s="43">
        <v>5043.0600000000004</v>
      </c>
      <c r="L23" s="43" t="s">
        <v>52</v>
      </c>
      <c r="M23" s="41">
        <f>ROUNDDOWN(G23/J23,2)</f>
        <v>13024</v>
      </c>
      <c r="N23" s="41">
        <f t="shared" si="1"/>
        <v>939.17399623286019</v>
      </c>
      <c r="O23" s="44">
        <f t="shared" si="2"/>
        <v>7.2111025509279808E-2</v>
      </c>
      <c r="P23" s="43">
        <f t="shared" ref="P23" si="4">ROUND(MIN(K23:M23)*H23,2)</f>
        <v>20172.240000000002</v>
      </c>
      <c r="Q23" s="9"/>
    </row>
    <row r="24" spans="1:17" ht="35.25" customHeight="1" x14ac:dyDescent="0.2">
      <c r="A24" s="37">
        <v>6</v>
      </c>
      <c r="B24" s="39" t="s">
        <v>35</v>
      </c>
      <c r="C24" s="39" t="s">
        <v>37</v>
      </c>
      <c r="D24" s="41" t="s">
        <v>54</v>
      </c>
      <c r="E24" s="41" t="s">
        <v>54</v>
      </c>
      <c r="F24" s="41" t="s">
        <v>54</v>
      </c>
      <c r="G24" s="41" t="s">
        <v>54</v>
      </c>
      <c r="H24" s="39">
        <v>2</v>
      </c>
      <c r="I24" s="39" t="s">
        <v>55</v>
      </c>
      <c r="J24" s="42" t="s">
        <v>54</v>
      </c>
      <c r="K24" s="43" t="s">
        <v>52</v>
      </c>
      <c r="L24" s="43">
        <v>10861.23</v>
      </c>
      <c r="M24" s="41" t="s">
        <v>54</v>
      </c>
      <c r="N24" s="41" t="s">
        <v>54</v>
      </c>
      <c r="O24" s="44" t="s">
        <v>54</v>
      </c>
      <c r="P24" s="43">
        <f>L24*H24</f>
        <v>21722.46</v>
      </c>
      <c r="Q24" s="9"/>
    </row>
    <row r="25" spans="1:17" ht="35.25" customHeight="1" x14ac:dyDescent="0.2">
      <c r="A25" s="37">
        <v>7</v>
      </c>
      <c r="B25" s="39" t="s">
        <v>38</v>
      </c>
      <c r="C25" s="39" t="s">
        <v>39</v>
      </c>
      <c r="D25" s="40">
        <v>26058.6</v>
      </c>
      <c r="E25" s="40">
        <v>28580.400000000001</v>
      </c>
      <c r="F25" s="40">
        <v>29421</v>
      </c>
      <c r="G25" s="41">
        <f t="shared" ref="G25" si="5">SUM(D25:F25)</f>
        <v>84060</v>
      </c>
      <c r="H25" s="39">
        <v>2</v>
      </c>
      <c r="I25" s="39" t="s">
        <v>55</v>
      </c>
      <c r="J25" s="42">
        <v>3</v>
      </c>
      <c r="K25" s="43" t="s">
        <v>52</v>
      </c>
      <c r="L25" s="43" t="s">
        <v>52</v>
      </c>
      <c r="M25" s="41">
        <f>ROUNDDOWN(G25/J25,2)</f>
        <v>28020</v>
      </c>
      <c r="N25" s="41">
        <f t="shared" ref="N25" si="6">_xlfn.STDEV.S(D25,E25,F25)</f>
        <v>1749.848439151232</v>
      </c>
      <c r="O25" s="44">
        <f t="shared" ref="O25" si="7">(N25/M25)</f>
        <v>6.2449979983984015E-2</v>
      </c>
      <c r="P25" s="43">
        <f t="shared" ref="P25" si="8">ROUND(MIN(K25:M25)*H25,2)</f>
        <v>56040</v>
      </c>
      <c r="Q25" s="9"/>
    </row>
    <row r="26" spans="1:17" ht="35.25" customHeight="1" x14ac:dyDescent="0.2">
      <c r="A26" s="37">
        <v>8</v>
      </c>
      <c r="B26" s="39" t="s">
        <v>40</v>
      </c>
      <c r="C26" s="39" t="s">
        <v>41</v>
      </c>
      <c r="D26" s="41" t="s">
        <v>54</v>
      </c>
      <c r="E26" s="41" t="s">
        <v>54</v>
      </c>
      <c r="F26" s="41" t="s">
        <v>54</v>
      </c>
      <c r="G26" s="41" t="s">
        <v>54</v>
      </c>
      <c r="H26" s="39">
        <v>2</v>
      </c>
      <c r="I26" s="39" t="s">
        <v>55</v>
      </c>
      <c r="J26" s="42" t="s">
        <v>54</v>
      </c>
      <c r="K26" s="43" t="s">
        <v>52</v>
      </c>
      <c r="L26" s="43">
        <v>18372</v>
      </c>
      <c r="M26" s="41" t="s">
        <v>54</v>
      </c>
      <c r="N26" s="41" t="s">
        <v>54</v>
      </c>
      <c r="O26" s="44" t="s">
        <v>54</v>
      </c>
      <c r="P26" s="43">
        <f>L26*H26</f>
        <v>36744</v>
      </c>
      <c r="Q26" s="9"/>
    </row>
    <row r="27" spans="1:17" ht="35.25" customHeight="1" x14ac:dyDescent="0.2">
      <c r="A27" s="37">
        <v>9</v>
      </c>
      <c r="B27" s="39" t="s">
        <v>42</v>
      </c>
      <c r="C27" s="39" t="s">
        <v>43</v>
      </c>
      <c r="D27" s="41" t="s">
        <v>54</v>
      </c>
      <c r="E27" s="41" t="s">
        <v>54</v>
      </c>
      <c r="F27" s="41" t="s">
        <v>54</v>
      </c>
      <c r="G27" s="41" t="s">
        <v>54</v>
      </c>
      <c r="H27" s="39">
        <v>2</v>
      </c>
      <c r="I27" s="39" t="s">
        <v>55</v>
      </c>
      <c r="J27" s="42" t="s">
        <v>54</v>
      </c>
      <c r="K27" s="43" t="s">
        <v>52</v>
      </c>
      <c r="L27" s="43">
        <v>4334.53</v>
      </c>
      <c r="M27" s="41" t="s">
        <v>54</v>
      </c>
      <c r="N27" s="41" t="s">
        <v>54</v>
      </c>
      <c r="O27" s="44" t="s">
        <v>54</v>
      </c>
      <c r="P27" s="43">
        <f t="shared" ref="P27:P28" si="9">L27*H27</f>
        <v>8669.06</v>
      </c>
      <c r="Q27" s="9"/>
    </row>
    <row r="28" spans="1:17" ht="35.25" customHeight="1" x14ac:dyDescent="0.2">
      <c r="A28" s="37">
        <v>10</v>
      </c>
      <c r="B28" s="39" t="s">
        <v>44</v>
      </c>
      <c r="C28" s="39" t="s">
        <v>45</v>
      </c>
      <c r="D28" s="41" t="s">
        <v>54</v>
      </c>
      <c r="E28" s="41" t="s">
        <v>54</v>
      </c>
      <c r="F28" s="41" t="s">
        <v>54</v>
      </c>
      <c r="G28" s="41" t="s">
        <v>54</v>
      </c>
      <c r="H28" s="39">
        <v>3</v>
      </c>
      <c r="I28" s="39" t="s">
        <v>55</v>
      </c>
      <c r="J28" s="42" t="s">
        <v>54</v>
      </c>
      <c r="K28" s="43" t="s">
        <v>52</v>
      </c>
      <c r="L28" s="43">
        <v>18243</v>
      </c>
      <c r="M28" s="41" t="s">
        <v>54</v>
      </c>
      <c r="N28" s="41" t="s">
        <v>54</v>
      </c>
      <c r="O28" s="44" t="s">
        <v>54</v>
      </c>
      <c r="P28" s="43">
        <f t="shared" si="9"/>
        <v>54729</v>
      </c>
      <c r="Q28" s="9"/>
    </row>
    <row r="29" spans="1:17" ht="35.25" customHeight="1" x14ac:dyDescent="0.2">
      <c r="A29" s="37">
        <v>11</v>
      </c>
      <c r="B29" s="39" t="s">
        <v>46</v>
      </c>
      <c r="C29" s="39" t="s">
        <v>47</v>
      </c>
      <c r="D29" s="41" t="s">
        <v>54</v>
      </c>
      <c r="E29" s="41" t="s">
        <v>54</v>
      </c>
      <c r="F29" s="41" t="s">
        <v>54</v>
      </c>
      <c r="G29" s="41" t="s">
        <v>54</v>
      </c>
      <c r="H29" s="39">
        <v>2</v>
      </c>
      <c r="I29" s="39" t="s">
        <v>55</v>
      </c>
      <c r="J29" s="42" t="s">
        <v>54</v>
      </c>
      <c r="K29" s="43" t="s">
        <v>52</v>
      </c>
      <c r="L29" s="43">
        <v>19528.2</v>
      </c>
      <c r="M29" s="41" t="s">
        <v>54</v>
      </c>
      <c r="N29" s="41" t="s">
        <v>54</v>
      </c>
      <c r="O29" s="44" t="s">
        <v>54</v>
      </c>
      <c r="P29" s="43">
        <f>L29*H29</f>
        <v>39056.400000000001</v>
      </c>
      <c r="Q29" s="9"/>
    </row>
    <row r="30" spans="1:17" ht="35.25" customHeight="1" x14ac:dyDescent="0.2">
      <c r="A30" s="37">
        <v>12</v>
      </c>
      <c r="B30" s="39" t="s">
        <v>48</v>
      </c>
      <c r="C30" s="39" t="s">
        <v>49</v>
      </c>
      <c r="D30" s="41" t="s">
        <v>54</v>
      </c>
      <c r="E30" s="41" t="s">
        <v>54</v>
      </c>
      <c r="F30" s="41" t="s">
        <v>54</v>
      </c>
      <c r="G30" s="41" t="s">
        <v>54</v>
      </c>
      <c r="H30" s="39">
        <v>1</v>
      </c>
      <c r="I30" s="39" t="s">
        <v>55</v>
      </c>
      <c r="J30" s="42" t="s">
        <v>54</v>
      </c>
      <c r="K30" s="43">
        <v>7843.67</v>
      </c>
      <c r="L30" s="43" t="s">
        <v>52</v>
      </c>
      <c r="M30" s="41" t="s">
        <v>54</v>
      </c>
      <c r="N30" s="41" t="s">
        <v>54</v>
      </c>
      <c r="O30" s="44" t="s">
        <v>54</v>
      </c>
      <c r="P30" s="43">
        <f>K30*H30</f>
        <v>7843.67</v>
      </c>
      <c r="Q30" s="9"/>
    </row>
    <row r="31" spans="1:17" ht="35.25" customHeight="1" x14ac:dyDescent="0.2">
      <c r="A31" s="37">
        <v>13</v>
      </c>
      <c r="B31" s="39" t="s">
        <v>50</v>
      </c>
      <c r="C31" s="39" t="s">
        <v>51</v>
      </c>
      <c r="D31" s="41" t="s">
        <v>54</v>
      </c>
      <c r="E31" s="41" t="s">
        <v>54</v>
      </c>
      <c r="F31" s="41" t="s">
        <v>54</v>
      </c>
      <c r="G31" s="41" t="s">
        <v>54</v>
      </c>
      <c r="H31" s="39">
        <v>1</v>
      </c>
      <c r="I31" s="39" t="s">
        <v>55</v>
      </c>
      <c r="J31" s="42" t="s">
        <v>54</v>
      </c>
      <c r="K31" s="43">
        <v>11800.96</v>
      </c>
      <c r="L31" s="43" t="s">
        <v>52</v>
      </c>
      <c r="M31" s="41" t="s">
        <v>54</v>
      </c>
      <c r="N31" s="41" t="s">
        <v>54</v>
      </c>
      <c r="O31" s="44" t="s">
        <v>54</v>
      </c>
      <c r="P31" s="43">
        <f>K31*H31</f>
        <v>11800.96</v>
      </c>
      <c r="Q31" s="9"/>
    </row>
    <row r="32" spans="1:17" ht="23.25" customHeight="1" x14ac:dyDescent="0.2">
      <c r="A32" s="28" t="s">
        <v>8</v>
      </c>
      <c r="B32" s="28"/>
      <c r="C32" s="28"/>
      <c r="D32" s="29"/>
      <c r="E32" s="29"/>
      <c r="F32" s="29"/>
      <c r="G32" s="29"/>
      <c r="H32" s="28"/>
      <c r="I32" s="28"/>
      <c r="J32" s="28"/>
      <c r="K32" s="28"/>
      <c r="L32" s="28"/>
      <c r="M32" s="28"/>
      <c r="N32" s="30" t="s">
        <v>10</v>
      </c>
      <c r="O32" s="30"/>
      <c r="P32" s="12">
        <f>SUM(P19:P31)</f>
        <v>577184.17000000004</v>
      </c>
    </row>
    <row r="33" spans="1:16" ht="23.25" customHeight="1" x14ac:dyDescent="0.2">
      <c r="A33" s="27" t="s">
        <v>6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</row>
    <row r="34" spans="1:16" ht="23.25" customHeight="1" x14ac:dyDescent="0.2">
      <c r="A34" s="27" t="s">
        <v>7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</row>
  </sheetData>
  <mergeCells count="32">
    <mergeCell ref="C7:P7"/>
    <mergeCell ref="C8:P8"/>
    <mergeCell ref="C9:P9"/>
    <mergeCell ref="C10:P10"/>
    <mergeCell ref="C12:P12"/>
    <mergeCell ref="A33:P33"/>
    <mergeCell ref="A34:P34"/>
    <mergeCell ref="K17:K18"/>
    <mergeCell ref="A32:M32"/>
    <mergeCell ref="N32:O32"/>
    <mergeCell ref="B17:B18"/>
    <mergeCell ref="D17:G17"/>
    <mergeCell ref="J17:J18"/>
    <mergeCell ref="P17:P18"/>
    <mergeCell ref="A17:A18"/>
    <mergeCell ref="H17:H18"/>
    <mergeCell ref="M1:P1"/>
    <mergeCell ref="I17:I18"/>
    <mergeCell ref="C17:C18"/>
    <mergeCell ref="M17:O17"/>
    <mergeCell ref="B15:P15"/>
    <mergeCell ref="L17:L18"/>
    <mergeCell ref="C4:P4"/>
    <mergeCell ref="B4:B10"/>
    <mergeCell ref="C14:P14"/>
    <mergeCell ref="B12:B14"/>
    <mergeCell ref="C5:P5"/>
    <mergeCell ref="C6:P6"/>
    <mergeCell ref="C11:P11"/>
    <mergeCell ref="B2:P2"/>
    <mergeCell ref="B16:O16"/>
    <mergeCell ref="C13:P13"/>
  </mergeCells>
  <printOptions horizontalCentered="1"/>
  <pageMargins left="0.23622047244094491" right="0.23622047244094491" top="0.27" bottom="0" header="0.13" footer="0.31496062992125984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Егерев</dc:creator>
  <cp:lastModifiedBy>Юрина Дарья Валерьевна</cp:lastModifiedBy>
  <cp:lastPrinted>2022-01-12T07:55:39Z</cp:lastPrinted>
  <dcterms:created xsi:type="dcterms:W3CDTF">2015-10-22T08:12:07Z</dcterms:created>
  <dcterms:modified xsi:type="dcterms:W3CDTF">2026-07-07T12:08:38Z</dcterms:modified>
</cp:coreProperties>
</file>