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user\Desktop\Закупки 2026\Эл маг\Хозтовары\"/>
    </mc:Choice>
  </mc:AlternateContent>
  <xr:revisionPtr revIDLastSave="0" documentId="13_ncr:1_{802700E7-0F49-488D-88B1-0B7BDF4F35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Лист1!$B$11:$B$115</definedName>
    <definedName name="Par0" localSheetId="0">Лист1!$A$6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6" i="1" l="1"/>
  <c r="I105" i="1"/>
  <c r="K105" i="1" s="1"/>
  <c r="I100" i="1"/>
  <c r="I99" i="1"/>
  <c r="I13" i="1"/>
  <c r="I14" i="1"/>
  <c r="I15" i="1"/>
  <c r="I16" i="1"/>
  <c r="I17" i="1"/>
  <c r="I18" i="1"/>
  <c r="K18" i="1" s="1"/>
  <c r="I19" i="1"/>
  <c r="K19" i="1" s="1"/>
  <c r="I20" i="1"/>
  <c r="K20" i="1" s="1"/>
  <c r="I21" i="1"/>
  <c r="I22" i="1"/>
  <c r="I23" i="1"/>
  <c r="I24" i="1"/>
  <c r="I25" i="1"/>
  <c r="I26" i="1"/>
  <c r="I27" i="1"/>
  <c r="K27" i="1" s="1"/>
  <c r="I28" i="1"/>
  <c r="K28" i="1" s="1"/>
  <c r="I29" i="1"/>
  <c r="K29" i="1" s="1"/>
  <c r="I30" i="1"/>
  <c r="K30" i="1" s="1"/>
  <c r="I31" i="1"/>
  <c r="K31" i="1" s="1"/>
  <c r="I32" i="1"/>
  <c r="K32" i="1" s="1"/>
  <c r="I33" i="1"/>
  <c r="I34" i="1"/>
  <c r="I35" i="1"/>
  <c r="I36" i="1"/>
  <c r="I37" i="1"/>
  <c r="I38" i="1"/>
  <c r="I39" i="1"/>
  <c r="K39" i="1" s="1"/>
  <c r="I40" i="1"/>
  <c r="K40" i="1" s="1"/>
  <c r="I41" i="1"/>
  <c r="K41" i="1" s="1"/>
  <c r="I42" i="1"/>
  <c r="K42" i="1" s="1"/>
  <c r="I43" i="1"/>
  <c r="K43" i="1" s="1"/>
  <c r="I44" i="1"/>
  <c r="K44" i="1" s="1"/>
  <c r="I45" i="1"/>
  <c r="I46" i="1"/>
  <c r="I47" i="1"/>
  <c r="I48" i="1"/>
  <c r="I49" i="1"/>
  <c r="I50" i="1"/>
  <c r="I51" i="1"/>
  <c r="K51" i="1" s="1"/>
  <c r="I52" i="1"/>
  <c r="K52" i="1" s="1"/>
  <c r="I53" i="1"/>
  <c r="I54" i="1"/>
  <c r="I55" i="1"/>
  <c r="K55" i="1" s="1"/>
  <c r="I56" i="1"/>
  <c r="K56" i="1" s="1"/>
  <c r="I57" i="1"/>
  <c r="I58" i="1"/>
  <c r="I59" i="1"/>
  <c r="I60" i="1"/>
  <c r="I61" i="1"/>
  <c r="I62" i="1"/>
  <c r="I63" i="1"/>
  <c r="K63" i="1" s="1"/>
  <c r="I64" i="1"/>
  <c r="K64" i="1" s="1"/>
  <c r="I65" i="1"/>
  <c r="I66" i="1"/>
  <c r="K66" i="1" s="1"/>
  <c r="I67" i="1"/>
  <c r="K67" i="1" s="1"/>
  <c r="I68" i="1"/>
  <c r="K68" i="1" s="1"/>
  <c r="I69" i="1"/>
  <c r="I70" i="1"/>
  <c r="I71" i="1"/>
  <c r="I72" i="1"/>
  <c r="I73" i="1"/>
  <c r="I74" i="1"/>
  <c r="I75" i="1"/>
  <c r="I76" i="1"/>
  <c r="K76" i="1" s="1"/>
  <c r="I77" i="1"/>
  <c r="I78" i="1"/>
  <c r="K78" i="1" s="1"/>
  <c r="I79" i="1"/>
  <c r="K79" i="1" s="1"/>
  <c r="I80" i="1"/>
  <c r="K80" i="1" s="1"/>
  <c r="I81" i="1"/>
  <c r="I82" i="1"/>
  <c r="I83" i="1"/>
  <c r="I84" i="1"/>
  <c r="I85" i="1"/>
  <c r="I86" i="1"/>
  <c r="I87" i="1"/>
  <c r="K87" i="1" s="1"/>
  <c r="I88" i="1"/>
  <c r="K88" i="1" s="1"/>
  <c r="I89" i="1"/>
  <c r="I90" i="1"/>
  <c r="I91" i="1"/>
  <c r="K91" i="1" s="1"/>
  <c r="I92" i="1"/>
  <c r="K92" i="1" s="1"/>
  <c r="I93" i="1"/>
  <c r="K93" i="1" s="1"/>
  <c r="I94" i="1"/>
  <c r="I95" i="1"/>
  <c r="I96" i="1"/>
  <c r="I97" i="1"/>
  <c r="I98" i="1"/>
  <c r="I101" i="1"/>
  <c r="K101" i="1" s="1"/>
  <c r="I102" i="1"/>
  <c r="K102" i="1" s="1"/>
  <c r="I103" i="1"/>
  <c r="I104" i="1"/>
  <c r="K104" i="1" s="1"/>
  <c r="I107" i="1"/>
  <c r="K107" i="1" s="1"/>
  <c r="I108" i="1"/>
  <c r="K108" i="1" s="1"/>
  <c r="I109" i="1"/>
  <c r="I110" i="1"/>
  <c r="I111" i="1"/>
  <c r="I112" i="1"/>
  <c r="I12" i="1"/>
  <c r="K12" i="1" s="1"/>
  <c r="L43" i="1"/>
  <c r="J43" i="1"/>
  <c r="L42" i="1"/>
  <c r="J42" i="1"/>
  <c r="L41" i="1"/>
  <c r="J41" i="1"/>
  <c r="L40" i="1"/>
  <c r="J40" i="1"/>
  <c r="L39" i="1"/>
  <c r="J39" i="1"/>
  <c r="L38" i="1"/>
  <c r="J38" i="1"/>
  <c r="K38" i="1"/>
  <c r="L37" i="1"/>
  <c r="J37" i="1"/>
  <c r="K37" i="1"/>
  <c r="L36" i="1"/>
  <c r="K36" i="1"/>
  <c r="J36" i="1"/>
  <c r="L35" i="1"/>
  <c r="J35" i="1"/>
  <c r="K35" i="1"/>
  <c r="L34" i="1"/>
  <c r="J34" i="1"/>
  <c r="K34" i="1"/>
  <c r="L33" i="1"/>
  <c r="J33" i="1"/>
  <c r="K33" i="1"/>
  <c r="L32" i="1"/>
  <c r="J32" i="1"/>
  <c r="L31" i="1"/>
  <c r="J31" i="1"/>
  <c r="L30" i="1"/>
  <c r="J30" i="1"/>
  <c r="L29" i="1"/>
  <c r="J29" i="1"/>
  <c r="L28" i="1"/>
  <c r="J28" i="1"/>
  <c r="L27" i="1"/>
  <c r="J27" i="1"/>
  <c r="L26" i="1"/>
  <c r="J26" i="1"/>
  <c r="M26" i="1" s="1"/>
  <c r="K26" i="1"/>
  <c r="L25" i="1"/>
  <c r="J25" i="1"/>
  <c r="K25" i="1"/>
  <c r="L24" i="1"/>
  <c r="K24" i="1"/>
  <c r="J24" i="1"/>
  <c r="L23" i="1"/>
  <c r="J23" i="1"/>
  <c r="M23" i="1" s="1"/>
  <c r="K23" i="1"/>
  <c r="L22" i="1"/>
  <c r="K22" i="1"/>
  <c r="J22" i="1"/>
  <c r="L21" i="1"/>
  <c r="K21" i="1"/>
  <c r="J21" i="1"/>
  <c r="L20" i="1"/>
  <c r="J20" i="1"/>
  <c r="L19" i="1"/>
  <c r="J19" i="1"/>
  <c r="L18" i="1"/>
  <c r="J18" i="1"/>
  <c r="L17" i="1"/>
  <c r="J17" i="1"/>
  <c r="K17" i="1"/>
  <c r="L16" i="1"/>
  <c r="J16" i="1"/>
  <c r="K16" i="1"/>
  <c r="L15" i="1"/>
  <c r="J15" i="1"/>
  <c r="K15" i="1"/>
  <c r="L14" i="1"/>
  <c r="J14" i="1"/>
  <c r="K14" i="1"/>
  <c r="L13" i="1"/>
  <c r="J13" i="1"/>
  <c r="K13" i="1"/>
  <c r="L12" i="1"/>
  <c r="J12" i="1"/>
  <c r="L79" i="1"/>
  <c r="J79" i="1"/>
  <c r="L78" i="1"/>
  <c r="J78" i="1"/>
  <c r="L77" i="1"/>
  <c r="J77" i="1"/>
  <c r="K77" i="1"/>
  <c r="L76" i="1"/>
  <c r="J76" i="1"/>
  <c r="L75" i="1"/>
  <c r="K75" i="1"/>
  <c r="J75" i="1"/>
  <c r="L74" i="1"/>
  <c r="J74" i="1"/>
  <c r="K74" i="1"/>
  <c r="L73" i="1"/>
  <c r="J73" i="1"/>
  <c r="K73" i="1"/>
  <c r="L72" i="1"/>
  <c r="J72" i="1"/>
  <c r="K72" i="1"/>
  <c r="L71" i="1"/>
  <c r="J71" i="1"/>
  <c r="K71" i="1"/>
  <c r="L70" i="1"/>
  <c r="J70" i="1"/>
  <c r="K70" i="1"/>
  <c r="L69" i="1"/>
  <c r="J69" i="1"/>
  <c r="K69" i="1"/>
  <c r="L68" i="1"/>
  <c r="J68" i="1"/>
  <c r="L67" i="1"/>
  <c r="J67" i="1"/>
  <c r="L66" i="1"/>
  <c r="J66" i="1"/>
  <c r="L65" i="1"/>
  <c r="J65" i="1"/>
  <c r="K65" i="1"/>
  <c r="L64" i="1"/>
  <c r="J64" i="1"/>
  <c r="L63" i="1"/>
  <c r="J63" i="1"/>
  <c r="L62" i="1"/>
  <c r="J62" i="1"/>
  <c r="K62" i="1"/>
  <c r="L61" i="1"/>
  <c r="J61" i="1"/>
  <c r="K61" i="1"/>
  <c r="L60" i="1"/>
  <c r="J60" i="1"/>
  <c r="K60" i="1"/>
  <c r="L59" i="1"/>
  <c r="J59" i="1"/>
  <c r="K59" i="1"/>
  <c r="L58" i="1"/>
  <c r="J58" i="1"/>
  <c r="K58" i="1"/>
  <c r="L57" i="1"/>
  <c r="J57" i="1"/>
  <c r="K57" i="1"/>
  <c r="L56" i="1"/>
  <c r="J56" i="1"/>
  <c r="L55" i="1"/>
  <c r="J55" i="1"/>
  <c r="L54" i="1"/>
  <c r="J54" i="1"/>
  <c r="K54" i="1"/>
  <c r="L53" i="1"/>
  <c r="J53" i="1"/>
  <c r="K53" i="1"/>
  <c r="L52" i="1"/>
  <c r="J52" i="1"/>
  <c r="L51" i="1"/>
  <c r="J51" i="1"/>
  <c r="L50" i="1"/>
  <c r="J50" i="1"/>
  <c r="K50" i="1"/>
  <c r="L49" i="1"/>
  <c r="J49" i="1"/>
  <c r="K49" i="1"/>
  <c r="L48" i="1"/>
  <c r="J48" i="1"/>
  <c r="K48" i="1"/>
  <c r="L47" i="1"/>
  <c r="J47" i="1"/>
  <c r="K47" i="1"/>
  <c r="L46" i="1"/>
  <c r="J46" i="1"/>
  <c r="K46" i="1"/>
  <c r="L45" i="1"/>
  <c r="J45" i="1"/>
  <c r="K45" i="1"/>
  <c r="L44" i="1"/>
  <c r="J44" i="1"/>
  <c r="L112" i="1"/>
  <c r="J112" i="1"/>
  <c r="K112" i="1"/>
  <c r="L111" i="1"/>
  <c r="J111" i="1"/>
  <c r="K111" i="1"/>
  <c r="L110" i="1"/>
  <c r="J110" i="1"/>
  <c r="K110" i="1"/>
  <c r="L109" i="1"/>
  <c r="J109" i="1"/>
  <c r="K109" i="1"/>
  <c r="L108" i="1"/>
  <c r="J108" i="1"/>
  <c r="L107" i="1"/>
  <c r="J107" i="1"/>
  <c r="L106" i="1"/>
  <c r="J106" i="1"/>
  <c r="K106" i="1"/>
  <c r="L105" i="1"/>
  <c r="J105" i="1"/>
  <c r="L104" i="1"/>
  <c r="J104" i="1"/>
  <c r="L103" i="1"/>
  <c r="J103" i="1"/>
  <c r="K103" i="1"/>
  <c r="L102" i="1"/>
  <c r="J102" i="1"/>
  <c r="L101" i="1"/>
  <c r="J101" i="1"/>
  <c r="L100" i="1"/>
  <c r="J100" i="1"/>
  <c r="K100" i="1"/>
  <c r="L99" i="1"/>
  <c r="J99" i="1"/>
  <c r="K99" i="1"/>
  <c r="L98" i="1"/>
  <c r="J98" i="1"/>
  <c r="K98" i="1"/>
  <c r="L97" i="1"/>
  <c r="J97" i="1"/>
  <c r="K97" i="1"/>
  <c r="L96" i="1"/>
  <c r="J96" i="1"/>
  <c r="K96" i="1"/>
  <c r="L95" i="1"/>
  <c r="J95" i="1"/>
  <c r="K95" i="1"/>
  <c r="L94" i="1"/>
  <c r="J94" i="1"/>
  <c r="K94" i="1"/>
  <c r="L93" i="1"/>
  <c r="J93" i="1"/>
  <c r="L92" i="1"/>
  <c r="J92" i="1"/>
  <c r="L91" i="1"/>
  <c r="J91" i="1"/>
  <c r="L90" i="1"/>
  <c r="J90" i="1"/>
  <c r="K90" i="1"/>
  <c r="L89" i="1"/>
  <c r="J89" i="1"/>
  <c r="K89" i="1"/>
  <c r="L88" i="1"/>
  <c r="J88" i="1"/>
  <c r="L87" i="1"/>
  <c r="J87" i="1"/>
  <c r="L86" i="1"/>
  <c r="J86" i="1"/>
  <c r="K86" i="1"/>
  <c r="L85" i="1"/>
  <c r="J85" i="1"/>
  <c r="K85" i="1"/>
  <c r="L84" i="1"/>
  <c r="J84" i="1"/>
  <c r="K84" i="1"/>
  <c r="L83" i="1"/>
  <c r="J83" i="1"/>
  <c r="K83" i="1"/>
  <c r="L82" i="1"/>
  <c r="J82" i="1"/>
  <c r="K82" i="1"/>
  <c r="L81" i="1"/>
  <c r="K81" i="1"/>
  <c r="J81" i="1"/>
  <c r="L80" i="1"/>
  <c r="J80" i="1"/>
  <c r="K113" i="1" l="1"/>
  <c r="K115" i="1" s="1"/>
  <c r="M54" i="1"/>
  <c r="M12" i="1"/>
  <c r="M29" i="1"/>
  <c r="M43" i="1"/>
  <c r="M67" i="1"/>
  <c r="M64" i="1"/>
  <c r="M53" i="1"/>
  <c r="M50" i="1"/>
  <c r="M20" i="1"/>
  <c r="M55" i="1"/>
  <c r="M57" i="1"/>
  <c r="M24" i="1"/>
  <c r="M75" i="1"/>
  <c r="M38" i="1"/>
  <c r="M15" i="1"/>
  <c r="M40" i="1"/>
  <c r="M99" i="1"/>
  <c r="M103" i="1"/>
  <c r="M44" i="1"/>
  <c r="M52" i="1"/>
  <c r="M72" i="1"/>
  <c r="M19" i="1"/>
  <c r="M33" i="1"/>
  <c r="M80" i="1"/>
  <c r="M16" i="1"/>
  <c r="M41" i="1"/>
  <c r="M22" i="1"/>
  <c r="M13" i="1"/>
  <c r="M34" i="1"/>
  <c r="M36" i="1"/>
  <c r="M62" i="1"/>
  <c r="M42" i="1"/>
  <c r="M35" i="1"/>
  <c r="M18" i="1"/>
  <c r="M86" i="1"/>
  <c r="M14" i="1"/>
  <c r="M28" i="1"/>
  <c r="M32" i="1"/>
  <c r="M65" i="1"/>
  <c r="M69" i="1"/>
  <c r="M21" i="1"/>
  <c r="M27" i="1"/>
  <c r="M31" i="1"/>
  <c r="M37" i="1"/>
  <c r="M46" i="1"/>
  <c r="M73" i="1"/>
  <c r="M90" i="1"/>
  <c r="M74" i="1"/>
  <c r="M47" i="1"/>
  <c r="M25" i="1"/>
  <c r="M91" i="1"/>
  <c r="M48" i="1"/>
  <c r="M71" i="1"/>
  <c r="M60" i="1"/>
  <c r="M17" i="1"/>
  <c r="M108" i="1"/>
  <c r="M45" i="1"/>
  <c r="M68" i="1"/>
  <c r="M30" i="1"/>
  <c r="M39" i="1"/>
  <c r="M84" i="1"/>
  <c r="M107" i="1"/>
  <c r="M56" i="1"/>
  <c r="M66" i="1"/>
  <c r="M76" i="1"/>
  <c r="M96" i="1"/>
  <c r="M111" i="1"/>
  <c r="M63" i="1"/>
  <c r="M100" i="1"/>
  <c r="M104" i="1"/>
  <c r="M112" i="1"/>
  <c r="M77" i="1"/>
  <c r="M93" i="1"/>
  <c r="M61" i="1"/>
  <c r="M82" i="1"/>
  <c r="M101" i="1"/>
  <c r="M105" i="1"/>
  <c r="M109" i="1"/>
  <c r="M58" i="1"/>
  <c r="M78" i="1"/>
  <c r="M51" i="1"/>
  <c r="M70" i="1"/>
  <c r="M83" i="1"/>
  <c r="M59" i="1"/>
  <c r="M98" i="1"/>
  <c r="M110" i="1"/>
  <c r="M49" i="1"/>
  <c r="M79" i="1"/>
  <c r="M85" i="1"/>
  <c r="M88" i="1"/>
  <c r="M92" i="1"/>
  <c r="M102" i="1"/>
  <c r="M106" i="1"/>
  <c r="M89" i="1"/>
  <c r="M97" i="1"/>
  <c r="M81" i="1"/>
  <c r="M94" i="1"/>
  <c r="M87" i="1"/>
  <c r="M95" i="1"/>
</calcChain>
</file>

<file path=xl/sharedStrings.xml><?xml version="1.0" encoding="utf-8"?>
<sst xmlns="http://schemas.openxmlformats.org/spreadsheetml/2006/main" count="227" uniqueCount="126">
  <si>
    <t>Обоснование начальной (максимальной) цены Контракта</t>
  </si>
  <si>
    <t>Обоснованием НМЦК является исследование рынка, проведенное по инициативе Заказчика на основании коммерческих и ценовых предложений потенциальных участников, согласно таблице №1.</t>
  </si>
  <si>
    <t>Наименование товара</t>
  </si>
  <si>
    <t>Ед. измер</t>
  </si>
  <si>
    <t>Кол-во</t>
  </si>
  <si>
    <t>Итого</t>
  </si>
  <si>
    <t>Цена указана в руб.</t>
  </si>
  <si>
    <t xml:space="preserve">                                                                                                                 </t>
  </si>
  <si>
    <t>Таблица 1</t>
  </si>
  <si>
    <t>Станд отклон</t>
  </si>
  <si>
    <t>Коммерческое предложение 1</t>
  </si>
  <si>
    <t>Коммерческое предложение 2</t>
  </si>
  <si>
    <t>Коммерческое предложение 3</t>
  </si>
  <si>
    <r>
      <t>Специалист в сфере закупок</t>
    </r>
    <r>
      <rPr>
        <sz val="11"/>
        <color theme="1"/>
        <rFont val="Times New Roman"/>
        <family val="1"/>
        <charset val="204"/>
      </rPr>
      <t xml:space="preserve"> ______________Мустонен Н. Н.</t>
    </r>
  </si>
  <si>
    <t>руб.</t>
  </si>
  <si>
    <t>Справочно: коэффициент вариации цены (в%)  (должен составлять не более 33%)</t>
  </si>
  <si>
    <t>N п/п</t>
  </si>
  <si>
    <t>НМЦК</t>
  </si>
  <si>
    <t>НМЦК  составляет</t>
  </si>
  <si>
    <t>Предельная цена единицы товара, установленная в рамках нормирования в сфере закупок (Приложение к распоряжению Комитета по государственному заказу Санкт-Петербурга от 31.05.2018 N 100-р)</t>
  </si>
  <si>
    <t>шт</t>
  </si>
  <si>
    <t>Цена за 1 ед (наименьш)</t>
  </si>
  <si>
    <t>Цена средняя (справ)</t>
  </si>
  <si>
    <t>«19» июня 2026 г.</t>
  </si>
  <si>
    <t xml:space="preserve">              УТВЕРЖДАЮ                                                                                                              Директор ГБУ ДО СШОР №1 Невского района Санкт-Петербурга    _______________Дрозд Е. С.</t>
  </si>
  <si>
    <t>Трос буксировочный</t>
  </si>
  <si>
    <t>Труба напорная из термопластов</t>
  </si>
  <si>
    <t xml:space="preserve">Свеча зажигания KimotoZip L7T </t>
  </si>
  <si>
    <t xml:space="preserve">Лента электроизоляционная тип 3 </t>
  </si>
  <si>
    <t>Рулетка Elitech HD 310402</t>
  </si>
  <si>
    <t>Ножницы по металлу Neolaser NLH1800</t>
  </si>
  <si>
    <t xml:space="preserve">Набор сверл по металлу Elitech 1820.052400 </t>
  </si>
  <si>
    <t xml:space="preserve">Сверло копьевидное по керамике Neolaser NLA1000 </t>
  </si>
  <si>
    <t xml:space="preserve">Диск пильный по ламинату Спец 0520603 </t>
  </si>
  <si>
    <t xml:space="preserve">Набор ключей имбусовых шестигранных </t>
  </si>
  <si>
    <t xml:space="preserve">Диск отрезной по металлу </t>
  </si>
  <si>
    <t xml:space="preserve">Фиксатор дверной Аллюр КН-130 РУ (козья ножка) Черный (RAL9005) 15489 </t>
  </si>
  <si>
    <t>Набор ключей рожковых Matrix 15278</t>
  </si>
  <si>
    <t xml:space="preserve">Плоскогубцы </t>
  </si>
  <si>
    <t xml:space="preserve">Набор бит торцевых Rage 554800, 4 шт </t>
  </si>
  <si>
    <t xml:space="preserve">Трос  сантехнический длина 5 м, диаметр 10 мм </t>
  </si>
  <si>
    <t>Колесо для тачки</t>
  </si>
  <si>
    <t xml:space="preserve">Клещи </t>
  </si>
  <si>
    <t xml:space="preserve">Кусачки </t>
  </si>
  <si>
    <t xml:space="preserve">Смазка пластичная </t>
  </si>
  <si>
    <t xml:space="preserve">Отрезной диск для УШМ по металлу </t>
  </si>
  <si>
    <t xml:space="preserve">Трос ЗУБР "МАСТЕР" сантехнический длина 10 м, диаметр 10 мм </t>
  </si>
  <si>
    <t>Сифон сантехнический</t>
  </si>
  <si>
    <t>Провод ЭлПроКабель гибкий плоский ШВВП 2х0,75 100м</t>
  </si>
  <si>
    <t xml:space="preserve">Электрод с покрытием </t>
  </si>
  <si>
    <t xml:space="preserve">Набор сверл M-forse (19 шт) Makita D-67583 </t>
  </si>
  <si>
    <t>Диск пильный hilberg industrial дерево тонкий рез 165x20x56т hw167</t>
  </si>
  <si>
    <t>Саморезы</t>
  </si>
  <si>
    <t xml:space="preserve">Кабель NYM нгLS 3х2,5 мм </t>
  </si>
  <si>
    <t xml:space="preserve">Труба напорная из термопластов </t>
  </si>
  <si>
    <t xml:space="preserve">Кабель NYM нгLS 3х1.5 мм </t>
  </si>
  <si>
    <t>Хомут-стяжка нейлоновая</t>
  </si>
  <si>
    <t xml:space="preserve">Саморезы </t>
  </si>
  <si>
    <t>Хомут-стяжка пластиковая</t>
  </si>
  <si>
    <t>Муфта полипропиленовая 32 мм х 1 НР(ш) (507.00, шт)</t>
  </si>
  <si>
    <t>Муфта полипропиленовая 50 мм</t>
  </si>
  <si>
    <t>Муфта полипропиленовая переходная 32 х 20 мм</t>
  </si>
  <si>
    <t xml:space="preserve">Муфта полипропиленовая разъемная (американка) 25мм х 1 НР(ш) </t>
  </si>
  <si>
    <t>Муфта полипропиленовая 40 мм х 1 1/4 ВР(г) под ключ</t>
  </si>
  <si>
    <t xml:space="preserve">Муфта полипропиленовая переходная 50х40 мм </t>
  </si>
  <si>
    <t xml:space="preserve">Тройник полипропиленовый 40х40х40 мм </t>
  </si>
  <si>
    <t xml:space="preserve">Кран шаровой полипропиленовый 32 мм </t>
  </si>
  <si>
    <t xml:space="preserve">Кран шаровой полипропиленовый 50 мм </t>
  </si>
  <si>
    <t>Коллектор полипропиленовый 25 мм х 3 выхода 20 мм</t>
  </si>
  <si>
    <t xml:space="preserve">Муфта полипропиленовая 25ммх 1/2 НР(ш) </t>
  </si>
  <si>
    <t xml:space="preserve">Муфта полипропиленовая разъемная (американка) 32ммх 1 ВР(г) </t>
  </si>
  <si>
    <t xml:space="preserve">Муфта полипропиленовая 32мм х 3/4 НР(ш) </t>
  </si>
  <si>
    <t>Муфта полипропиленовая разъемная (американка) 25ммх3/4 НР(ш)</t>
  </si>
  <si>
    <t xml:space="preserve">Муфта полипропиленовая разъемная (американка) 25ммх1 НР(ш) </t>
  </si>
  <si>
    <t xml:space="preserve">Тройник полипропиленовый переходный 32 х 20 х 32 мм </t>
  </si>
  <si>
    <t xml:space="preserve">Муфта полипропиленовая переходная 40х32 мм </t>
  </si>
  <si>
    <t>Муфта полипропиленовая разъемная (американка) 32 мм х 3/4 НР(ш)</t>
  </si>
  <si>
    <t xml:space="preserve">Муфта полипропиленовая 32 мм х 1 ВР(г) </t>
  </si>
  <si>
    <t>Муфта полипропиленовая разъемная (американка) 25 мм х 1 ВР(г)</t>
  </si>
  <si>
    <t xml:space="preserve">Кран шаровой полипропиленовый 25 мм </t>
  </si>
  <si>
    <t xml:space="preserve">Заглушка полипропиленовая 20 мм </t>
  </si>
  <si>
    <t>Муфта полипропиленовая с накидной гайкой 20 мм х 1/2 ВР(г)</t>
  </si>
  <si>
    <t xml:space="preserve">Муфта полипропиленовая 25 мм </t>
  </si>
  <si>
    <t>Муфта полипропиленовая разъемная (американка) 20 мм х 1/2 ВР(г)</t>
  </si>
  <si>
    <t xml:space="preserve">Тройник полипропиленовый 25 х 25 х 25 мм  </t>
  </si>
  <si>
    <t xml:space="preserve">Муфта полипропиленовая 25 мм х 3/4 ВР(г)  </t>
  </si>
  <si>
    <t xml:space="preserve">Угол полипропиленовый 32 мм 45°  </t>
  </si>
  <si>
    <t xml:space="preserve">Муфта полипропиленовая 25 мм х 3/4 НР(ш) </t>
  </si>
  <si>
    <t xml:space="preserve">Муфта полипропиленовая 40 мм </t>
  </si>
  <si>
    <t xml:space="preserve">Тройник полипропиленовый 32 х 32 х 32 мм </t>
  </si>
  <si>
    <t xml:space="preserve">Тройник полипропиленовый 25 х 25х 25 мм </t>
  </si>
  <si>
    <t>Муфта полипропиленовая разъемная (американка) 32 мм х 1 НР(ш)</t>
  </si>
  <si>
    <t xml:space="preserve">Муфта полипропиленовая 32 мм </t>
  </si>
  <si>
    <t>Муфта полипропиленовая переходная 25 х 20 мм</t>
  </si>
  <si>
    <t xml:space="preserve">Угол полипропиленовый 20 мм 90° </t>
  </si>
  <si>
    <t xml:space="preserve">Угол полипропиленовый 20 мм 45° </t>
  </si>
  <si>
    <t xml:space="preserve">Муфта полипропиленовая 20 мм </t>
  </si>
  <si>
    <t xml:space="preserve">Тройник полипропиленовый 20 х 20 х 20 мм </t>
  </si>
  <si>
    <t xml:space="preserve">Муфта полипропиленовая 20 мм х 1/2 НР(ш) </t>
  </si>
  <si>
    <t xml:space="preserve">Муфта полипропиленовая 20 мм х 1/2 ВР(г) </t>
  </si>
  <si>
    <t>Водорозетка полипропиленовая двойная 20 мм х 1/2 ВР(г) на планке</t>
  </si>
  <si>
    <t>Водорозетка полипропиленовая 20 мм х 1/2 ВР(г)</t>
  </si>
  <si>
    <t xml:space="preserve">Кран шаровой полипропиленовый 20 мм </t>
  </si>
  <si>
    <t>Смеситель водоразборный</t>
  </si>
  <si>
    <t>Душевая лейка</t>
  </si>
  <si>
    <t>Шланг для душа</t>
  </si>
  <si>
    <t xml:space="preserve">Шланг для душа с защитой от перекручивания </t>
  </si>
  <si>
    <t xml:space="preserve">Средство моющее для стекол и зеркал </t>
  </si>
  <si>
    <t>Тряпка для очистки поверхностей</t>
  </si>
  <si>
    <t xml:space="preserve">Тряпка для очистки поверхностей </t>
  </si>
  <si>
    <t>Салфетки для уборки</t>
  </si>
  <si>
    <t>Тряпка для очистки поверхностей тип 21</t>
  </si>
  <si>
    <t xml:space="preserve">Средства для дезодорирования и ароматизации воздуха в помещениях </t>
  </si>
  <si>
    <t xml:space="preserve">Щетка для уборки </t>
  </si>
  <si>
    <t>Ключница на 200 ключей</t>
  </si>
  <si>
    <t>Крючок металлический</t>
  </si>
  <si>
    <t>Флажная продукция</t>
  </si>
  <si>
    <t>Панель МДФ</t>
  </si>
  <si>
    <t>м</t>
  </si>
  <si>
    <t>набор</t>
  </si>
  <si>
    <t>кг</t>
  </si>
  <si>
    <t>компл</t>
  </si>
  <si>
    <t>упак</t>
  </si>
  <si>
    <t>рул</t>
  </si>
  <si>
    <t>Совок</t>
  </si>
  <si>
    <t>Поставка хозяйственных товаров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</si>
</sst>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3">
    <xf numFmtId="0" fontId="0" fillId="0" borderId="0" xfId="0"/>
    <xf numFmtId="0" fontId="1" fillId="0" borderId="0" xfId="0" applyFont="1" applyAlignment="1">
      <alignment horizontal="right" vertical="center"/>
    </xf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/>
    </xf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1" fontId="10" fillId="2" borderId="1" xfId="0" applyNumberFormat="1" applyFont="1" applyFill="1" applyBorder="1"/>
    <xf numFmtId="2" fontId="10" fillId="2" borderId="1" xfId="0" applyNumberFormat="1" applyFont="1" applyFill="1" applyBorder="1"/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horizontal="right" vertical="center"/>
    </xf>
    <xf numFmtId="0" fontId="10" fillId="2" borderId="1" xfId="0" applyFont="1" applyFill="1" applyBorder="1" applyAlignment="1">
      <alignment wrapText="1"/>
    </xf>
    <xf numFmtId="0" fontId="2" fillId="0" borderId="0" xfId="0" applyFont="1" applyAlignment="1">
      <alignment horizontal="right" wrapText="1"/>
    </xf>
    <xf numFmtId="0" fontId="2" fillId="2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B07BF0EC-B680-40F1-844A-3CF748BFB2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20"/>
  <sheetViews>
    <sheetView tabSelected="1" topLeftCell="A98" workbookViewId="0">
      <selection activeCell="F21" sqref="F21"/>
    </sheetView>
  </sheetViews>
  <sheetFormatPr defaultRowHeight="15" x14ac:dyDescent="0.25"/>
  <cols>
    <col min="1" max="1" width="4.5703125" customWidth="1"/>
    <col min="2" max="2" width="35.85546875" style="2" customWidth="1"/>
    <col min="3" max="3" width="9.140625" style="2"/>
    <col min="4" max="4" width="7.7109375" style="2" customWidth="1"/>
    <col min="5" max="5" width="16" style="2" customWidth="1"/>
    <col min="6" max="6" width="17.28515625" style="2" customWidth="1"/>
    <col min="7" max="7" width="13.28515625" customWidth="1"/>
    <col min="8" max="8" width="15.140625" customWidth="1"/>
    <col min="9" max="9" width="14.42578125" customWidth="1"/>
    <col min="10" max="10" width="15.85546875" customWidth="1"/>
    <col min="11" max="11" width="12.7109375" customWidth="1"/>
    <col min="12" max="12" width="10.42578125" customWidth="1"/>
    <col min="13" max="13" width="22.28515625" customWidth="1"/>
  </cols>
  <sheetData>
    <row r="1" spans="1:13" ht="17.25" customHeight="1" x14ac:dyDescent="0.25">
      <c r="A1" s="1"/>
      <c r="G1" s="26" t="s">
        <v>24</v>
      </c>
      <c r="H1" s="26"/>
      <c r="I1" s="26"/>
      <c r="J1" s="26"/>
      <c r="K1" s="26"/>
      <c r="L1" s="26"/>
      <c r="M1" s="26"/>
    </row>
    <row r="2" spans="1:13" ht="7.5" customHeight="1" x14ac:dyDescent="0.25">
      <c r="A2" s="1"/>
      <c r="G2" s="26"/>
      <c r="H2" s="26"/>
      <c r="I2" s="26"/>
      <c r="J2" s="26"/>
      <c r="K2" s="26"/>
      <c r="L2" s="26"/>
      <c r="M2" s="26"/>
    </row>
    <row r="3" spans="1:13" ht="15.75" x14ac:dyDescent="0.25">
      <c r="A3" s="1" t="s">
        <v>7</v>
      </c>
      <c r="G3" s="26"/>
      <c r="H3" s="26"/>
      <c r="I3" s="26"/>
      <c r="J3" s="26"/>
      <c r="K3" s="26"/>
      <c r="L3" s="26"/>
      <c r="M3" s="26"/>
    </row>
    <row r="4" spans="1:13" ht="7.5" customHeight="1" x14ac:dyDescent="0.25">
      <c r="A4" s="1"/>
      <c r="G4" s="26"/>
      <c r="H4" s="26"/>
      <c r="I4" s="26"/>
      <c r="J4" s="26"/>
      <c r="K4" s="26"/>
      <c r="L4" s="26"/>
      <c r="M4" s="26"/>
    </row>
    <row r="5" spans="1:13" ht="15.75" x14ac:dyDescent="0.25">
      <c r="B5" s="24"/>
    </row>
    <row r="6" spans="1:13" x14ac:dyDescent="0.25">
      <c r="A6" s="28" t="s">
        <v>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</row>
    <row r="7" spans="1:13" ht="19.5" customHeight="1" x14ac:dyDescent="0.25">
      <c r="A7" s="29" t="s">
        <v>125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ht="15.75" customHeight="1" x14ac:dyDescent="0.25">
      <c r="A8" s="30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3" ht="15.75" customHeight="1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3" ht="15.75" customHeight="1" x14ac:dyDescent="0.25">
      <c r="A10" s="31" t="s">
        <v>8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</row>
    <row r="11" spans="1:13" ht="173.25" customHeight="1" x14ac:dyDescent="0.25">
      <c r="A11" s="8" t="s">
        <v>16</v>
      </c>
      <c r="B11" s="8" t="s">
        <v>2</v>
      </c>
      <c r="C11" s="8" t="s">
        <v>3</v>
      </c>
      <c r="D11" s="8" t="s">
        <v>4</v>
      </c>
      <c r="E11" s="8" t="s">
        <v>10</v>
      </c>
      <c r="F11" s="8" t="s">
        <v>11</v>
      </c>
      <c r="G11" s="8" t="s">
        <v>12</v>
      </c>
      <c r="H11" s="8" t="s">
        <v>19</v>
      </c>
      <c r="I11" s="8" t="s">
        <v>21</v>
      </c>
      <c r="J11" s="8" t="s">
        <v>22</v>
      </c>
      <c r="K11" s="8" t="s">
        <v>17</v>
      </c>
      <c r="L11" s="8" t="s">
        <v>9</v>
      </c>
      <c r="M11" s="8" t="s">
        <v>15</v>
      </c>
    </row>
    <row r="12" spans="1:13" s="2" customFormat="1" ht="23.25" customHeight="1" x14ac:dyDescent="0.25">
      <c r="A12" s="17">
        <v>1</v>
      </c>
      <c r="B12" s="25" t="s">
        <v>25</v>
      </c>
      <c r="C12" s="18" t="s">
        <v>20</v>
      </c>
      <c r="D12" s="19">
        <v>4</v>
      </c>
      <c r="E12" s="20">
        <v>3600</v>
      </c>
      <c r="F12" s="15">
        <v>3640</v>
      </c>
      <c r="G12" s="15">
        <v>3800</v>
      </c>
      <c r="H12" s="16"/>
      <c r="I12" s="9">
        <f>E12</f>
        <v>3600</v>
      </c>
      <c r="J12" s="9">
        <f>ROUND((E12+F12+G12)/3,2)</f>
        <v>3680</v>
      </c>
      <c r="K12" s="9">
        <f>I12*D12</f>
        <v>14400</v>
      </c>
      <c r="L12" s="9">
        <f t="shared" ref="L12:L43" si="0">STDEV(E12:G12)</f>
        <v>105.83005244258362</v>
      </c>
      <c r="M12" s="10">
        <f>L12/J12*100</f>
        <v>2.8758166424615115</v>
      </c>
    </row>
    <row r="13" spans="1:13" s="2" customFormat="1" ht="19.5" customHeight="1" x14ac:dyDescent="0.25">
      <c r="A13" s="17">
        <v>2</v>
      </c>
      <c r="B13" s="23" t="s">
        <v>26</v>
      </c>
      <c r="C13" s="18" t="s">
        <v>118</v>
      </c>
      <c r="D13" s="19">
        <v>4</v>
      </c>
      <c r="E13" s="20">
        <v>434</v>
      </c>
      <c r="F13" s="15">
        <v>450</v>
      </c>
      <c r="G13" s="15">
        <v>447</v>
      </c>
      <c r="H13" s="16"/>
      <c r="I13" s="9">
        <f t="shared" ref="I13:I72" si="1">E13</f>
        <v>434</v>
      </c>
      <c r="J13" s="9">
        <f t="shared" ref="J13:J17" si="2">ROUND((E13+F13+G13)/3,2)</f>
        <v>443.67</v>
      </c>
      <c r="K13" s="9">
        <f t="shared" ref="K13:K19" si="3">I13*D13</f>
        <v>1736</v>
      </c>
      <c r="L13" s="9">
        <f t="shared" si="0"/>
        <v>8.5049005481153817</v>
      </c>
      <c r="M13" s="10">
        <f t="shared" ref="M13:M19" si="4">L13/J13*100</f>
        <v>1.9169428963228035</v>
      </c>
    </row>
    <row r="14" spans="1:13" s="2" customFormat="1" ht="28.5" customHeight="1" x14ac:dyDescent="0.25">
      <c r="A14" s="17">
        <v>3</v>
      </c>
      <c r="B14" s="23" t="s">
        <v>27</v>
      </c>
      <c r="C14" s="18" t="s">
        <v>20</v>
      </c>
      <c r="D14" s="19">
        <v>2</v>
      </c>
      <c r="E14" s="20">
        <v>740</v>
      </c>
      <c r="F14" s="15">
        <v>752</v>
      </c>
      <c r="G14" s="15">
        <v>780</v>
      </c>
      <c r="H14" s="16"/>
      <c r="I14" s="9">
        <f t="shared" si="1"/>
        <v>740</v>
      </c>
      <c r="J14" s="9">
        <f t="shared" si="2"/>
        <v>757.33</v>
      </c>
      <c r="K14" s="9">
        <f t="shared" si="3"/>
        <v>1480</v>
      </c>
      <c r="L14" s="9">
        <f t="shared" si="0"/>
        <v>20.526405757787536</v>
      </c>
      <c r="M14" s="10">
        <f t="shared" si="4"/>
        <v>2.7103648023698432</v>
      </c>
    </row>
    <row r="15" spans="1:13" s="2" customFormat="1" ht="26.25" customHeight="1" x14ac:dyDescent="0.25">
      <c r="A15" s="17">
        <v>4</v>
      </c>
      <c r="B15" s="23" t="s">
        <v>28</v>
      </c>
      <c r="C15" s="18" t="s">
        <v>20</v>
      </c>
      <c r="D15" s="19">
        <v>5</v>
      </c>
      <c r="E15" s="20">
        <v>120</v>
      </c>
      <c r="F15" s="15">
        <v>126</v>
      </c>
      <c r="G15" s="15">
        <v>134</v>
      </c>
      <c r="H15" s="16"/>
      <c r="I15" s="9">
        <f t="shared" si="1"/>
        <v>120</v>
      </c>
      <c r="J15" s="9">
        <f t="shared" si="2"/>
        <v>126.67</v>
      </c>
      <c r="K15" s="9">
        <f t="shared" si="3"/>
        <v>600</v>
      </c>
      <c r="L15" s="9">
        <f t="shared" si="0"/>
        <v>7.0237691685684922</v>
      </c>
      <c r="M15" s="10">
        <f t="shared" si="4"/>
        <v>5.5449350032118829</v>
      </c>
    </row>
    <row r="16" spans="1:13" s="2" customFormat="1" ht="19.5" customHeight="1" x14ac:dyDescent="0.25">
      <c r="A16" s="17">
        <v>5</v>
      </c>
      <c r="B16" s="18" t="s">
        <v>29</v>
      </c>
      <c r="C16" s="18" t="s">
        <v>20</v>
      </c>
      <c r="D16" s="19">
        <v>2</v>
      </c>
      <c r="E16" s="20">
        <v>687</v>
      </c>
      <c r="F16" s="15">
        <v>690</v>
      </c>
      <c r="G16" s="15">
        <v>710</v>
      </c>
      <c r="H16" s="16"/>
      <c r="I16" s="9">
        <f t="shared" si="1"/>
        <v>687</v>
      </c>
      <c r="J16" s="9">
        <f t="shared" si="2"/>
        <v>695.67</v>
      </c>
      <c r="K16" s="9">
        <f t="shared" si="3"/>
        <v>1374</v>
      </c>
      <c r="L16" s="9">
        <f t="shared" si="0"/>
        <v>12.503332889007368</v>
      </c>
      <c r="M16" s="10">
        <f t="shared" si="4"/>
        <v>1.7973080467761107</v>
      </c>
    </row>
    <row r="17" spans="1:13" s="2" customFormat="1" ht="27.75" customHeight="1" x14ac:dyDescent="0.25">
      <c r="A17" s="17">
        <v>6</v>
      </c>
      <c r="B17" s="25" t="s">
        <v>30</v>
      </c>
      <c r="C17" s="18" t="s">
        <v>20</v>
      </c>
      <c r="D17" s="19">
        <v>1</v>
      </c>
      <c r="E17" s="20">
        <v>1200</v>
      </c>
      <c r="F17" s="15">
        <v>1210</v>
      </c>
      <c r="G17" s="15">
        <v>1340</v>
      </c>
      <c r="H17" s="16"/>
      <c r="I17" s="9">
        <f t="shared" si="1"/>
        <v>1200</v>
      </c>
      <c r="J17" s="9">
        <f t="shared" si="2"/>
        <v>1250</v>
      </c>
      <c r="K17" s="9">
        <f t="shared" si="3"/>
        <v>1200</v>
      </c>
      <c r="L17" s="9">
        <f t="shared" si="0"/>
        <v>78.10249675906654</v>
      </c>
      <c r="M17" s="10">
        <f t="shared" si="4"/>
        <v>6.2481997407253225</v>
      </c>
    </row>
    <row r="18" spans="1:13" s="2" customFormat="1" ht="22.5" customHeight="1" x14ac:dyDescent="0.25">
      <c r="A18" s="17">
        <v>7</v>
      </c>
      <c r="B18" s="25" t="s">
        <v>31</v>
      </c>
      <c r="C18" s="18" t="s">
        <v>119</v>
      </c>
      <c r="D18" s="19">
        <v>1</v>
      </c>
      <c r="E18" s="20">
        <v>2500</v>
      </c>
      <c r="F18" s="15">
        <v>2560</v>
      </c>
      <c r="G18" s="15">
        <v>2680</v>
      </c>
      <c r="H18" s="16"/>
      <c r="I18" s="9">
        <f t="shared" si="1"/>
        <v>2500</v>
      </c>
      <c r="J18" s="9">
        <f>ROUND((E18+F18+G18+H18)/4,2)</f>
        <v>1935</v>
      </c>
      <c r="K18" s="9">
        <f t="shared" si="3"/>
        <v>2500</v>
      </c>
      <c r="L18" s="9">
        <f t="shared" si="0"/>
        <v>91.651513899116793</v>
      </c>
      <c r="M18" s="10">
        <f t="shared" si="4"/>
        <v>4.7365123462075855</v>
      </c>
    </row>
    <row r="19" spans="1:13" s="2" customFormat="1" ht="29.25" customHeight="1" x14ac:dyDescent="0.25">
      <c r="A19" s="17">
        <v>8</v>
      </c>
      <c r="B19" s="25" t="s">
        <v>32</v>
      </c>
      <c r="C19" s="18" t="s">
        <v>20</v>
      </c>
      <c r="D19" s="19">
        <v>2</v>
      </c>
      <c r="E19" s="20">
        <v>1130</v>
      </c>
      <c r="F19" s="15">
        <v>1150</v>
      </c>
      <c r="G19" s="15">
        <v>1080</v>
      </c>
      <c r="H19" s="16"/>
      <c r="I19" s="9">
        <f t="shared" si="1"/>
        <v>1130</v>
      </c>
      <c r="J19" s="9">
        <f t="shared" ref="J19" si="5">ROUND((E19+F19+G19)/3,2)</f>
        <v>1120</v>
      </c>
      <c r="K19" s="9">
        <f t="shared" si="3"/>
        <v>2260</v>
      </c>
      <c r="L19" s="9">
        <f t="shared" si="0"/>
        <v>36.055512754639892</v>
      </c>
      <c r="M19" s="10">
        <f t="shared" si="4"/>
        <v>3.2192422102357043</v>
      </c>
    </row>
    <row r="20" spans="1:13" s="2" customFormat="1" ht="26.25" customHeight="1" x14ac:dyDescent="0.25">
      <c r="A20" s="17">
        <v>9</v>
      </c>
      <c r="B20" s="23" t="s">
        <v>33</v>
      </c>
      <c r="C20" s="18" t="s">
        <v>20</v>
      </c>
      <c r="D20" s="19">
        <v>2</v>
      </c>
      <c r="E20" s="20">
        <v>1210</v>
      </c>
      <c r="F20" s="15">
        <v>1260</v>
      </c>
      <c r="G20" s="15">
        <v>1300</v>
      </c>
      <c r="H20" s="16"/>
      <c r="I20" s="9">
        <f t="shared" si="1"/>
        <v>1210</v>
      </c>
      <c r="J20" s="9">
        <f t="shared" ref="J20:J22" si="6">ROUND((E20+F20+G20)/3,2)</f>
        <v>1256.67</v>
      </c>
      <c r="K20" s="9">
        <f t="shared" ref="K20:K25" si="7">I20*D20</f>
        <v>2420</v>
      </c>
      <c r="L20" s="9">
        <f t="shared" si="0"/>
        <v>45.09249752822894</v>
      </c>
      <c r="M20" s="10">
        <f t="shared" ref="M20:M25" si="8">L20/J20*100</f>
        <v>3.5882528848646769</v>
      </c>
    </row>
    <row r="21" spans="1:13" s="2" customFormat="1" ht="19.5" customHeight="1" x14ac:dyDescent="0.25">
      <c r="A21" s="17">
        <v>10</v>
      </c>
      <c r="B21" s="18" t="s">
        <v>34</v>
      </c>
      <c r="C21" s="18" t="s">
        <v>119</v>
      </c>
      <c r="D21" s="19">
        <v>1</v>
      </c>
      <c r="E21" s="20">
        <v>489</v>
      </c>
      <c r="F21" s="15">
        <v>520</v>
      </c>
      <c r="G21" s="15">
        <v>570</v>
      </c>
      <c r="H21" s="16"/>
      <c r="I21" s="9">
        <f t="shared" si="1"/>
        <v>489</v>
      </c>
      <c r="J21" s="9">
        <f t="shared" si="6"/>
        <v>526.33000000000004</v>
      </c>
      <c r="K21" s="9">
        <f t="shared" si="7"/>
        <v>489</v>
      </c>
      <c r="L21" s="9">
        <f t="shared" si="0"/>
        <v>40.869711686447374</v>
      </c>
      <c r="M21" s="10">
        <f t="shared" si="8"/>
        <v>7.7650355644647604</v>
      </c>
    </row>
    <row r="22" spans="1:13" s="2" customFormat="1" ht="27.75" customHeight="1" x14ac:dyDescent="0.25">
      <c r="A22" s="17">
        <v>11</v>
      </c>
      <c r="B22" s="25" t="s">
        <v>35</v>
      </c>
      <c r="C22" s="18" t="s">
        <v>20</v>
      </c>
      <c r="D22" s="19">
        <v>20</v>
      </c>
      <c r="E22" s="20">
        <v>24</v>
      </c>
      <c r="F22" s="15">
        <v>34</v>
      </c>
      <c r="G22" s="15">
        <v>38</v>
      </c>
      <c r="H22" s="16"/>
      <c r="I22" s="9">
        <f t="shared" si="1"/>
        <v>24</v>
      </c>
      <c r="J22" s="9">
        <f t="shared" si="6"/>
        <v>32</v>
      </c>
      <c r="K22" s="9">
        <f t="shared" si="7"/>
        <v>480</v>
      </c>
      <c r="L22" s="9">
        <f t="shared" si="0"/>
        <v>7.2111025509279782</v>
      </c>
      <c r="M22" s="10">
        <f t="shared" si="8"/>
        <v>22.534695471649933</v>
      </c>
    </row>
    <row r="23" spans="1:13" s="2" customFormat="1" ht="27" customHeight="1" x14ac:dyDescent="0.25">
      <c r="A23" s="17">
        <v>12</v>
      </c>
      <c r="B23" s="25" t="s">
        <v>36</v>
      </c>
      <c r="C23" s="18" t="s">
        <v>20</v>
      </c>
      <c r="D23" s="19">
        <v>10</v>
      </c>
      <c r="E23" s="20">
        <v>460</v>
      </c>
      <c r="F23" s="15">
        <v>459</v>
      </c>
      <c r="G23" s="15">
        <v>487</v>
      </c>
      <c r="H23" s="16"/>
      <c r="I23" s="9">
        <f t="shared" si="1"/>
        <v>460</v>
      </c>
      <c r="J23" s="9">
        <f>ROUND((E23+F23+G23+H23)/4,2)</f>
        <v>351.5</v>
      </c>
      <c r="K23" s="9">
        <f t="shared" si="7"/>
        <v>4600</v>
      </c>
      <c r="L23" s="9">
        <f t="shared" si="0"/>
        <v>15.88500340992514</v>
      </c>
      <c r="M23" s="10">
        <f t="shared" si="8"/>
        <v>4.5192043840469811</v>
      </c>
    </row>
    <row r="24" spans="1:13" s="2" customFormat="1" ht="21.75" customHeight="1" x14ac:dyDescent="0.25">
      <c r="A24" s="17">
        <v>13</v>
      </c>
      <c r="B24" s="25" t="s">
        <v>37</v>
      </c>
      <c r="C24" s="18" t="s">
        <v>119</v>
      </c>
      <c r="D24" s="19">
        <v>1</v>
      </c>
      <c r="E24" s="20">
        <v>1320</v>
      </c>
      <c r="F24" s="15">
        <v>1340</v>
      </c>
      <c r="G24" s="15">
        <v>1410</v>
      </c>
      <c r="H24" s="16"/>
      <c r="I24" s="9">
        <f t="shared" si="1"/>
        <v>1320</v>
      </c>
      <c r="J24" s="9">
        <f t="shared" ref="J24:J25" si="9">ROUND((E24+F24+G24)/3,2)</f>
        <v>1356.67</v>
      </c>
      <c r="K24" s="9">
        <f t="shared" si="7"/>
        <v>1320</v>
      </c>
      <c r="L24" s="9">
        <f t="shared" si="0"/>
        <v>47.258156262526079</v>
      </c>
      <c r="M24" s="10">
        <f t="shared" si="8"/>
        <v>3.4833936228062883</v>
      </c>
    </row>
    <row r="25" spans="1:13" s="2" customFormat="1" ht="19.5" customHeight="1" x14ac:dyDescent="0.25">
      <c r="A25" s="17">
        <v>14</v>
      </c>
      <c r="B25" s="25" t="s">
        <v>38</v>
      </c>
      <c r="C25" s="18" t="s">
        <v>20</v>
      </c>
      <c r="D25" s="19">
        <v>1</v>
      </c>
      <c r="E25" s="20">
        <v>741</v>
      </c>
      <c r="F25" s="15">
        <v>800</v>
      </c>
      <c r="G25" s="15">
        <v>760</v>
      </c>
      <c r="H25" s="16"/>
      <c r="I25" s="9">
        <f t="shared" si="1"/>
        <v>741</v>
      </c>
      <c r="J25" s="9">
        <f t="shared" si="9"/>
        <v>767</v>
      </c>
      <c r="K25" s="9">
        <f t="shared" si="7"/>
        <v>741</v>
      </c>
      <c r="L25" s="9">
        <f t="shared" si="0"/>
        <v>30.116440692751194</v>
      </c>
      <c r="M25" s="10">
        <f t="shared" si="8"/>
        <v>3.9265242102674307</v>
      </c>
    </row>
    <row r="26" spans="1:13" s="2" customFormat="1" ht="23.25" customHeight="1" x14ac:dyDescent="0.25">
      <c r="A26" s="17">
        <v>15</v>
      </c>
      <c r="B26" s="25" t="s">
        <v>39</v>
      </c>
      <c r="C26" s="18" t="s">
        <v>119</v>
      </c>
      <c r="D26" s="19">
        <v>2</v>
      </c>
      <c r="E26" s="20">
        <v>582</v>
      </c>
      <c r="F26" s="15">
        <v>590</v>
      </c>
      <c r="G26" s="15">
        <v>630</v>
      </c>
      <c r="H26" s="16"/>
      <c r="I26" s="9">
        <f t="shared" si="1"/>
        <v>582</v>
      </c>
      <c r="J26" s="9">
        <f>ROUND((E26+F26+G26)/3,2)</f>
        <v>600.66999999999996</v>
      </c>
      <c r="K26" s="9">
        <f>I26*D26</f>
        <v>1164</v>
      </c>
      <c r="L26" s="9">
        <f t="shared" si="0"/>
        <v>25.716402029314544</v>
      </c>
      <c r="M26" s="10">
        <f>L26/J26*100</f>
        <v>4.2812862352563883</v>
      </c>
    </row>
    <row r="27" spans="1:13" s="2" customFormat="1" ht="27.75" customHeight="1" x14ac:dyDescent="0.25">
      <c r="A27" s="17">
        <v>16</v>
      </c>
      <c r="B27" s="23" t="s">
        <v>40</v>
      </c>
      <c r="C27" s="18" t="s">
        <v>20</v>
      </c>
      <c r="D27" s="19">
        <v>1</v>
      </c>
      <c r="E27" s="20">
        <v>4500</v>
      </c>
      <c r="F27" s="15">
        <v>4560</v>
      </c>
      <c r="G27" s="15">
        <v>4780</v>
      </c>
      <c r="H27" s="16"/>
      <c r="I27" s="9">
        <f t="shared" si="1"/>
        <v>4500</v>
      </c>
      <c r="J27" s="9">
        <f t="shared" ref="J27:J31" si="10">ROUND((E27+F27+G27)/3,2)</f>
        <v>4613.33</v>
      </c>
      <c r="K27" s="9">
        <f t="shared" ref="K27:K34" si="11">I27*D27</f>
        <v>4500</v>
      </c>
      <c r="L27" s="9">
        <f t="shared" si="0"/>
        <v>147.42229591663988</v>
      </c>
      <c r="M27" s="10">
        <f t="shared" ref="M27:M34" si="12">L27/J27*100</f>
        <v>3.1955723071325894</v>
      </c>
    </row>
    <row r="28" spans="1:13" s="2" customFormat="1" ht="28.5" customHeight="1" x14ac:dyDescent="0.25">
      <c r="A28" s="17">
        <v>17</v>
      </c>
      <c r="B28" s="23" t="s">
        <v>41</v>
      </c>
      <c r="C28" s="18" t="s">
        <v>20</v>
      </c>
      <c r="D28" s="19">
        <v>2</v>
      </c>
      <c r="E28" s="20">
        <v>4200</v>
      </c>
      <c r="F28" s="15">
        <v>4350</v>
      </c>
      <c r="G28" s="15">
        <v>4470</v>
      </c>
      <c r="H28" s="16"/>
      <c r="I28" s="9">
        <f t="shared" si="1"/>
        <v>4200</v>
      </c>
      <c r="J28" s="9">
        <f t="shared" si="10"/>
        <v>4340</v>
      </c>
      <c r="K28" s="9">
        <f t="shared" si="11"/>
        <v>8400</v>
      </c>
      <c r="L28" s="9">
        <f t="shared" si="0"/>
        <v>135.27749258468683</v>
      </c>
      <c r="M28" s="10">
        <f t="shared" si="12"/>
        <v>3.1169929166978529</v>
      </c>
    </row>
    <row r="29" spans="1:13" s="2" customFormat="1" ht="26.25" customHeight="1" x14ac:dyDescent="0.25">
      <c r="A29" s="17">
        <v>18</v>
      </c>
      <c r="B29" s="23" t="s">
        <v>42</v>
      </c>
      <c r="C29" s="18" t="s">
        <v>20</v>
      </c>
      <c r="D29" s="19">
        <v>1</v>
      </c>
      <c r="E29" s="20">
        <v>1956</v>
      </c>
      <c r="F29" s="15">
        <v>2010</v>
      </c>
      <c r="G29" s="15">
        <v>2160</v>
      </c>
      <c r="H29" s="16"/>
      <c r="I29" s="9">
        <f t="shared" si="1"/>
        <v>1956</v>
      </c>
      <c r="J29" s="9">
        <f t="shared" si="10"/>
        <v>2042</v>
      </c>
      <c r="K29" s="9">
        <f t="shared" si="11"/>
        <v>1956</v>
      </c>
      <c r="L29" s="9">
        <f t="shared" si="0"/>
        <v>105.69768209379049</v>
      </c>
      <c r="M29" s="10">
        <f t="shared" si="12"/>
        <v>5.1761842357390053</v>
      </c>
    </row>
    <row r="30" spans="1:13" s="2" customFormat="1" ht="19.5" customHeight="1" x14ac:dyDescent="0.25">
      <c r="A30" s="17">
        <v>19</v>
      </c>
      <c r="B30" s="18" t="s">
        <v>43</v>
      </c>
      <c r="C30" s="18" t="s">
        <v>20</v>
      </c>
      <c r="D30" s="19">
        <v>1</v>
      </c>
      <c r="E30" s="20">
        <v>960</v>
      </c>
      <c r="F30" s="15">
        <v>1080</v>
      </c>
      <c r="G30" s="15">
        <v>1120</v>
      </c>
      <c r="H30" s="16"/>
      <c r="I30" s="9">
        <f t="shared" si="1"/>
        <v>960</v>
      </c>
      <c r="J30" s="9">
        <f t="shared" si="10"/>
        <v>1053.33</v>
      </c>
      <c r="K30" s="9">
        <f t="shared" si="11"/>
        <v>960</v>
      </c>
      <c r="L30" s="9">
        <f t="shared" si="0"/>
        <v>83.266639978645301</v>
      </c>
      <c r="M30" s="10">
        <f t="shared" si="12"/>
        <v>7.9050857735605469</v>
      </c>
    </row>
    <row r="31" spans="1:13" s="2" customFormat="1" ht="27.75" customHeight="1" x14ac:dyDescent="0.25">
      <c r="A31" s="17">
        <v>20</v>
      </c>
      <c r="B31" s="25" t="s">
        <v>44</v>
      </c>
      <c r="C31" s="18" t="s">
        <v>120</v>
      </c>
      <c r="D31" s="20">
        <v>0.8</v>
      </c>
      <c r="E31" s="20">
        <v>885</v>
      </c>
      <c r="F31" s="15">
        <v>920</v>
      </c>
      <c r="G31" s="15">
        <v>960</v>
      </c>
      <c r="H31" s="16"/>
      <c r="I31" s="9">
        <f t="shared" si="1"/>
        <v>885</v>
      </c>
      <c r="J31" s="9">
        <f t="shared" si="10"/>
        <v>921.67</v>
      </c>
      <c r="K31" s="9">
        <f t="shared" si="11"/>
        <v>708</v>
      </c>
      <c r="L31" s="9">
        <f t="shared" si="0"/>
        <v>37.527767497325677</v>
      </c>
      <c r="M31" s="10">
        <f t="shared" si="12"/>
        <v>4.0717141164761443</v>
      </c>
    </row>
    <row r="32" spans="1:13" s="2" customFormat="1" ht="22.5" customHeight="1" x14ac:dyDescent="0.25">
      <c r="A32" s="17">
        <v>21</v>
      </c>
      <c r="B32" s="25" t="s">
        <v>45</v>
      </c>
      <c r="C32" s="18" t="s">
        <v>20</v>
      </c>
      <c r="D32" s="19">
        <v>30</v>
      </c>
      <c r="E32" s="20">
        <v>266</v>
      </c>
      <c r="F32" s="15">
        <v>310</v>
      </c>
      <c r="G32" s="15">
        <v>340</v>
      </c>
      <c r="H32" s="16"/>
      <c r="I32" s="9">
        <f t="shared" si="1"/>
        <v>266</v>
      </c>
      <c r="J32" s="9">
        <f>ROUND((E32+F32+G32+H32)/4,2)</f>
        <v>229</v>
      </c>
      <c r="K32" s="9">
        <f t="shared" si="11"/>
        <v>7980</v>
      </c>
      <c r="L32" s="9">
        <f t="shared" si="0"/>
        <v>37.220066272554291</v>
      </c>
      <c r="M32" s="10">
        <f t="shared" si="12"/>
        <v>16.253304049150348</v>
      </c>
    </row>
    <row r="33" spans="1:13" s="2" customFormat="1" ht="21.75" customHeight="1" x14ac:dyDescent="0.25">
      <c r="A33" s="17">
        <v>22</v>
      </c>
      <c r="B33" s="25" t="s">
        <v>46</v>
      </c>
      <c r="C33" s="18" t="s">
        <v>20</v>
      </c>
      <c r="D33" s="19">
        <v>3</v>
      </c>
      <c r="E33" s="20">
        <v>7800</v>
      </c>
      <c r="F33" s="15">
        <v>7900</v>
      </c>
      <c r="G33" s="15">
        <v>8000</v>
      </c>
      <c r="H33" s="16"/>
      <c r="I33" s="9">
        <f t="shared" si="1"/>
        <v>7800</v>
      </c>
      <c r="J33" s="9">
        <f t="shared" ref="J33:J34" si="13">ROUND((E33+F33+G33)/3,2)</f>
        <v>7900</v>
      </c>
      <c r="K33" s="9">
        <f t="shared" si="11"/>
        <v>23400</v>
      </c>
      <c r="L33" s="9">
        <f t="shared" si="0"/>
        <v>100</v>
      </c>
      <c r="M33" s="10">
        <f t="shared" si="12"/>
        <v>1.2658227848101267</v>
      </c>
    </row>
    <row r="34" spans="1:13" s="2" customFormat="1" ht="19.5" customHeight="1" x14ac:dyDescent="0.25">
      <c r="A34" s="17">
        <v>23</v>
      </c>
      <c r="B34" s="25" t="s">
        <v>47</v>
      </c>
      <c r="C34" s="18" t="s">
        <v>20</v>
      </c>
      <c r="D34" s="19">
        <v>4</v>
      </c>
      <c r="E34" s="20">
        <v>1400</v>
      </c>
      <c r="F34" s="15">
        <v>1500</v>
      </c>
      <c r="G34" s="15">
        <v>1480</v>
      </c>
      <c r="H34" s="16"/>
      <c r="I34" s="9">
        <f t="shared" si="1"/>
        <v>1400</v>
      </c>
      <c r="J34" s="9">
        <f t="shared" si="13"/>
        <v>1460</v>
      </c>
      <c r="K34" s="9">
        <f t="shared" si="11"/>
        <v>5600</v>
      </c>
      <c r="L34" s="9">
        <f t="shared" si="0"/>
        <v>52.915026221291811</v>
      </c>
      <c r="M34" s="10">
        <f t="shared" si="12"/>
        <v>3.6243168644720414</v>
      </c>
    </row>
    <row r="35" spans="1:13" s="2" customFormat="1" ht="23.25" customHeight="1" x14ac:dyDescent="0.25">
      <c r="A35" s="17">
        <v>24</v>
      </c>
      <c r="B35" s="25" t="s">
        <v>48</v>
      </c>
      <c r="C35" s="18" t="s">
        <v>118</v>
      </c>
      <c r="D35" s="19">
        <v>100</v>
      </c>
      <c r="E35" s="20">
        <v>37.619999999999997</v>
      </c>
      <c r="F35" s="15">
        <v>38</v>
      </c>
      <c r="G35" s="15">
        <v>45</v>
      </c>
      <c r="H35" s="16"/>
      <c r="I35" s="9">
        <f t="shared" si="1"/>
        <v>37.619999999999997</v>
      </c>
      <c r="J35" s="9">
        <f>ROUND((E35+F35+G35)/3,2)</f>
        <v>40.21</v>
      </c>
      <c r="K35" s="9">
        <f>I35*D35</f>
        <v>3761.9999999999995</v>
      </c>
      <c r="L35" s="9">
        <f t="shared" si="0"/>
        <v>4.155494354867221</v>
      </c>
      <c r="M35" s="10">
        <f>L35/J35*100</f>
        <v>10.334479867861777</v>
      </c>
    </row>
    <row r="36" spans="1:13" s="2" customFormat="1" ht="19.5" customHeight="1" x14ac:dyDescent="0.25">
      <c r="A36" s="17">
        <v>25</v>
      </c>
      <c r="B36" s="23" t="s">
        <v>49</v>
      </c>
      <c r="C36" s="18" t="s">
        <v>20</v>
      </c>
      <c r="D36" s="19">
        <v>2</v>
      </c>
      <c r="E36" s="20">
        <v>538</v>
      </c>
      <c r="F36" s="15">
        <v>550</v>
      </c>
      <c r="G36" s="15">
        <v>590</v>
      </c>
      <c r="H36" s="16"/>
      <c r="I36" s="9">
        <f t="shared" si="1"/>
        <v>538</v>
      </c>
      <c r="J36" s="9">
        <f t="shared" ref="J36:J40" si="14">ROUND((E36+F36+G36)/3,2)</f>
        <v>559.33000000000004</v>
      </c>
      <c r="K36" s="9">
        <f t="shared" ref="K36:K43" si="15">I36*D36</f>
        <v>1076</v>
      </c>
      <c r="L36" s="9">
        <f t="shared" si="0"/>
        <v>27.227437142216182</v>
      </c>
      <c r="M36" s="10">
        <f t="shared" ref="M36:M43" si="16">L36/J36*100</f>
        <v>4.8678664012686932</v>
      </c>
    </row>
    <row r="37" spans="1:13" s="2" customFormat="1" ht="28.5" customHeight="1" x14ac:dyDescent="0.25">
      <c r="A37" s="17">
        <v>26</v>
      </c>
      <c r="B37" s="23" t="s">
        <v>50</v>
      </c>
      <c r="C37" s="18" t="s">
        <v>121</v>
      </c>
      <c r="D37" s="19">
        <v>2</v>
      </c>
      <c r="E37" s="20">
        <v>6700</v>
      </c>
      <c r="F37" s="15">
        <v>6790</v>
      </c>
      <c r="G37" s="15">
        <v>6930</v>
      </c>
      <c r="H37" s="16"/>
      <c r="I37" s="9">
        <f t="shared" si="1"/>
        <v>6700</v>
      </c>
      <c r="J37" s="9">
        <f t="shared" si="14"/>
        <v>6806.67</v>
      </c>
      <c r="K37" s="9">
        <f t="shared" si="15"/>
        <v>13400</v>
      </c>
      <c r="L37" s="9">
        <f t="shared" si="0"/>
        <v>115.90225767142474</v>
      </c>
      <c r="M37" s="10">
        <f t="shared" si="16"/>
        <v>1.7027747440587648</v>
      </c>
    </row>
    <row r="38" spans="1:13" s="2" customFormat="1" ht="26.25" customHeight="1" x14ac:dyDescent="0.25">
      <c r="A38" s="17">
        <v>27</v>
      </c>
      <c r="B38" s="23" t="s">
        <v>51</v>
      </c>
      <c r="C38" s="18" t="s">
        <v>20</v>
      </c>
      <c r="D38" s="19">
        <v>2</v>
      </c>
      <c r="E38" s="20">
        <v>1392</v>
      </c>
      <c r="F38" s="15">
        <v>1492</v>
      </c>
      <c r="G38" s="15">
        <v>1520</v>
      </c>
      <c r="H38" s="16"/>
      <c r="I38" s="9">
        <f t="shared" si="1"/>
        <v>1392</v>
      </c>
      <c r="J38" s="9">
        <f t="shared" si="14"/>
        <v>1468</v>
      </c>
      <c r="K38" s="9">
        <f t="shared" si="15"/>
        <v>2784</v>
      </c>
      <c r="L38" s="9">
        <f t="shared" si="0"/>
        <v>67.29041536504289</v>
      </c>
      <c r="M38" s="10">
        <f t="shared" si="16"/>
        <v>4.5838157605615049</v>
      </c>
    </row>
    <row r="39" spans="1:13" s="2" customFormat="1" ht="19.5" customHeight="1" x14ac:dyDescent="0.25">
      <c r="A39" s="17">
        <v>28</v>
      </c>
      <c r="B39" s="18" t="s">
        <v>52</v>
      </c>
      <c r="C39" s="18" t="s">
        <v>122</v>
      </c>
      <c r="D39" s="19">
        <v>3</v>
      </c>
      <c r="E39" s="20">
        <v>690</v>
      </c>
      <c r="F39" s="15">
        <v>710</v>
      </c>
      <c r="G39" s="15">
        <v>758</v>
      </c>
      <c r="H39" s="16"/>
      <c r="I39" s="9">
        <f t="shared" si="1"/>
        <v>690</v>
      </c>
      <c r="J39" s="9">
        <f t="shared" si="14"/>
        <v>719.33</v>
      </c>
      <c r="K39" s="9">
        <f t="shared" si="15"/>
        <v>2070</v>
      </c>
      <c r="L39" s="9">
        <f t="shared" si="0"/>
        <v>34.947579792216416</v>
      </c>
      <c r="M39" s="10">
        <f t="shared" si="16"/>
        <v>4.858351492669069</v>
      </c>
    </row>
    <row r="40" spans="1:13" s="2" customFormat="1" ht="27.75" customHeight="1" x14ac:dyDescent="0.25">
      <c r="A40" s="17">
        <v>29</v>
      </c>
      <c r="B40" s="25" t="s">
        <v>53</v>
      </c>
      <c r="C40" s="18" t="s">
        <v>118</v>
      </c>
      <c r="D40" s="19">
        <v>100</v>
      </c>
      <c r="E40" s="20">
        <v>229.6</v>
      </c>
      <c r="F40" s="15">
        <v>240</v>
      </c>
      <c r="G40" s="15">
        <v>258</v>
      </c>
      <c r="H40" s="16"/>
      <c r="I40" s="9">
        <f t="shared" si="1"/>
        <v>229.6</v>
      </c>
      <c r="J40" s="9">
        <f t="shared" si="14"/>
        <v>242.53</v>
      </c>
      <c r="K40" s="9">
        <f t="shared" si="15"/>
        <v>22960</v>
      </c>
      <c r="L40" s="9">
        <f t="shared" si="0"/>
        <v>14.368484030451278</v>
      </c>
      <c r="M40" s="10">
        <f t="shared" si="16"/>
        <v>5.9244151364578723</v>
      </c>
    </row>
    <row r="41" spans="1:13" s="2" customFormat="1" ht="22.5" customHeight="1" x14ac:dyDescent="0.25">
      <c r="A41" s="17">
        <v>30</v>
      </c>
      <c r="B41" s="25" t="s">
        <v>54</v>
      </c>
      <c r="C41" s="18" t="s">
        <v>118</v>
      </c>
      <c r="D41" s="19">
        <v>60</v>
      </c>
      <c r="E41" s="20">
        <v>139</v>
      </c>
      <c r="F41" s="15">
        <v>180</v>
      </c>
      <c r="G41" s="15">
        <v>164</v>
      </c>
      <c r="H41" s="16"/>
      <c r="I41" s="9">
        <f t="shared" si="1"/>
        <v>139</v>
      </c>
      <c r="J41" s="9">
        <f>ROUND((E41+F41+G41+H41)/4,2)</f>
        <v>120.75</v>
      </c>
      <c r="K41" s="9">
        <f t="shared" si="15"/>
        <v>8340</v>
      </c>
      <c r="L41" s="9">
        <f t="shared" si="0"/>
        <v>20.663978319771825</v>
      </c>
      <c r="M41" s="10">
        <f t="shared" si="16"/>
        <v>17.113025523620561</v>
      </c>
    </row>
    <row r="42" spans="1:13" s="2" customFormat="1" ht="21.75" customHeight="1" x14ac:dyDescent="0.25">
      <c r="A42" s="17">
        <v>31</v>
      </c>
      <c r="B42" s="25" t="s">
        <v>55</v>
      </c>
      <c r="C42" s="18" t="s">
        <v>118</v>
      </c>
      <c r="D42" s="19">
        <v>100</v>
      </c>
      <c r="E42" s="20">
        <v>144.47999999999999</v>
      </c>
      <c r="F42" s="15">
        <v>150</v>
      </c>
      <c r="G42" s="15">
        <v>198</v>
      </c>
      <c r="H42" s="16"/>
      <c r="I42" s="9">
        <f t="shared" si="1"/>
        <v>144.47999999999999</v>
      </c>
      <c r="J42" s="9">
        <f t="shared" ref="J42:J43" si="17">ROUND((E42+F42+G42)/3,2)</f>
        <v>164.16</v>
      </c>
      <c r="K42" s="9">
        <f t="shared" si="15"/>
        <v>14447.999999999998</v>
      </c>
      <c r="L42" s="9">
        <f t="shared" si="0"/>
        <v>29.435977986131135</v>
      </c>
      <c r="M42" s="10">
        <f t="shared" si="16"/>
        <v>17.931273139699766</v>
      </c>
    </row>
    <row r="43" spans="1:13" s="2" customFormat="1" ht="19.5" customHeight="1" x14ac:dyDescent="0.25">
      <c r="A43" s="17">
        <v>32</v>
      </c>
      <c r="B43" s="25" t="s">
        <v>56</v>
      </c>
      <c r="C43" s="18" t="s">
        <v>122</v>
      </c>
      <c r="D43" s="19">
        <v>3</v>
      </c>
      <c r="E43" s="20">
        <v>150</v>
      </c>
      <c r="F43" s="15">
        <v>161</v>
      </c>
      <c r="G43" s="15">
        <v>168</v>
      </c>
      <c r="H43" s="16"/>
      <c r="I43" s="9">
        <f t="shared" si="1"/>
        <v>150</v>
      </c>
      <c r="J43" s="9">
        <f t="shared" si="17"/>
        <v>159.66999999999999</v>
      </c>
      <c r="K43" s="9">
        <f t="shared" si="15"/>
        <v>450</v>
      </c>
      <c r="L43" s="9">
        <f t="shared" si="0"/>
        <v>9.0737717258774655</v>
      </c>
      <c r="M43" s="10">
        <f t="shared" si="16"/>
        <v>5.6828281617570404</v>
      </c>
    </row>
    <row r="44" spans="1:13" s="2" customFormat="1" ht="23.25" customHeight="1" x14ac:dyDescent="0.25">
      <c r="A44" s="17">
        <v>33</v>
      </c>
      <c r="B44" s="25" t="s">
        <v>57</v>
      </c>
      <c r="C44" s="18" t="s">
        <v>122</v>
      </c>
      <c r="D44" s="19">
        <v>2</v>
      </c>
      <c r="E44" s="20">
        <v>720</v>
      </c>
      <c r="F44" s="15">
        <v>732</v>
      </c>
      <c r="G44" s="15">
        <v>754</v>
      </c>
      <c r="H44" s="16"/>
      <c r="I44" s="9">
        <f t="shared" si="1"/>
        <v>720</v>
      </c>
      <c r="J44" s="9">
        <f>ROUND((E44+F44+G44)/3,2)</f>
        <v>735.33</v>
      </c>
      <c r="K44" s="9">
        <f>I44*D44</f>
        <v>1440</v>
      </c>
      <c r="L44" s="9">
        <f t="shared" ref="L44:L79" si="18">STDEV(E44:G44)</f>
        <v>17.243356208503418</v>
      </c>
      <c r="M44" s="10">
        <f>L44/J44*100</f>
        <v>2.344982009234414</v>
      </c>
    </row>
    <row r="45" spans="1:13" s="2" customFormat="1" ht="19.5" customHeight="1" x14ac:dyDescent="0.25">
      <c r="A45" s="17">
        <v>34</v>
      </c>
      <c r="B45" s="23" t="s">
        <v>47</v>
      </c>
      <c r="C45" s="18" t="s">
        <v>20</v>
      </c>
      <c r="D45" s="19">
        <v>4</v>
      </c>
      <c r="E45" s="20">
        <v>544</v>
      </c>
      <c r="F45" s="15">
        <v>587</v>
      </c>
      <c r="G45" s="15">
        <v>610</v>
      </c>
      <c r="H45" s="16"/>
      <c r="I45" s="9">
        <f t="shared" si="1"/>
        <v>544</v>
      </c>
      <c r="J45" s="9">
        <f t="shared" ref="J45:J49" si="19">ROUND((E45+F45+G45)/3,2)</f>
        <v>580.33000000000004</v>
      </c>
      <c r="K45" s="9">
        <f t="shared" ref="K45:K52" si="20">I45*D45</f>
        <v>2176</v>
      </c>
      <c r="L45" s="9">
        <f t="shared" si="18"/>
        <v>33.501243758005963</v>
      </c>
      <c r="M45" s="10">
        <f t="shared" ref="M45:M52" si="21">L45/J45*100</f>
        <v>5.7727919904202718</v>
      </c>
    </row>
    <row r="46" spans="1:13" s="2" customFormat="1" ht="28.5" customHeight="1" x14ac:dyDescent="0.25">
      <c r="A46" s="17">
        <v>35</v>
      </c>
      <c r="B46" s="23" t="s">
        <v>58</v>
      </c>
      <c r="C46" s="18" t="s">
        <v>122</v>
      </c>
      <c r="D46" s="19">
        <v>3</v>
      </c>
      <c r="E46" s="20">
        <v>123</v>
      </c>
      <c r="F46" s="15">
        <v>180</v>
      </c>
      <c r="G46" s="15">
        <v>154</v>
      </c>
      <c r="H46" s="16"/>
      <c r="I46" s="9">
        <f t="shared" si="1"/>
        <v>123</v>
      </c>
      <c r="J46" s="9">
        <f t="shared" si="19"/>
        <v>152.33000000000001</v>
      </c>
      <c r="K46" s="9">
        <f t="shared" si="20"/>
        <v>369</v>
      </c>
      <c r="L46" s="9">
        <f t="shared" si="18"/>
        <v>28.536526301099364</v>
      </c>
      <c r="M46" s="10">
        <f t="shared" si="21"/>
        <v>18.733359352129824</v>
      </c>
    </row>
    <row r="47" spans="1:13" s="2" customFormat="1" ht="26.25" customHeight="1" x14ac:dyDescent="0.25">
      <c r="A47" s="17">
        <v>36</v>
      </c>
      <c r="B47" s="23" t="s">
        <v>56</v>
      </c>
      <c r="C47" s="18" t="s">
        <v>122</v>
      </c>
      <c r="D47" s="19">
        <v>6</v>
      </c>
      <c r="E47" s="20">
        <v>150</v>
      </c>
      <c r="F47" s="15">
        <v>184</v>
      </c>
      <c r="G47" s="15">
        <v>172</v>
      </c>
      <c r="H47" s="16"/>
      <c r="I47" s="9">
        <f t="shared" si="1"/>
        <v>150</v>
      </c>
      <c r="J47" s="9">
        <f t="shared" si="19"/>
        <v>168.67</v>
      </c>
      <c r="K47" s="9">
        <f t="shared" si="20"/>
        <v>900</v>
      </c>
      <c r="L47" s="9">
        <f t="shared" si="18"/>
        <v>17.243356208503418</v>
      </c>
      <c r="M47" s="10">
        <f t="shared" si="21"/>
        <v>10.223131682281034</v>
      </c>
    </row>
    <row r="48" spans="1:13" s="2" customFormat="1" ht="28.5" customHeight="1" x14ac:dyDescent="0.25">
      <c r="A48" s="17">
        <v>37</v>
      </c>
      <c r="B48" s="18" t="s">
        <v>59</v>
      </c>
      <c r="C48" s="18" t="s">
        <v>20</v>
      </c>
      <c r="D48" s="19">
        <v>4</v>
      </c>
      <c r="E48" s="20">
        <v>507</v>
      </c>
      <c r="F48" s="15">
        <v>526</v>
      </c>
      <c r="G48" s="15">
        <v>560</v>
      </c>
      <c r="H48" s="16"/>
      <c r="I48" s="9">
        <f t="shared" si="1"/>
        <v>507</v>
      </c>
      <c r="J48" s="9">
        <f t="shared" si="19"/>
        <v>531</v>
      </c>
      <c r="K48" s="9">
        <f t="shared" si="20"/>
        <v>2028</v>
      </c>
      <c r="L48" s="9">
        <f t="shared" si="18"/>
        <v>26.851443164195103</v>
      </c>
      <c r="M48" s="10">
        <f t="shared" si="21"/>
        <v>5.056768957475537</v>
      </c>
    </row>
    <row r="49" spans="1:13" s="2" customFormat="1" ht="27.75" customHeight="1" x14ac:dyDescent="0.25">
      <c r="A49" s="17">
        <v>38</v>
      </c>
      <c r="B49" s="25" t="s">
        <v>60</v>
      </c>
      <c r="C49" s="18" t="s">
        <v>20</v>
      </c>
      <c r="D49" s="19">
        <v>4</v>
      </c>
      <c r="E49" s="20">
        <v>50.4</v>
      </c>
      <c r="F49" s="15">
        <v>56</v>
      </c>
      <c r="G49" s="15">
        <v>59</v>
      </c>
      <c r="H49" s="16"/>
      <c r="I49" s="9">
        <f t="shared" si="1"/>
        <v>50.4</v>
      </c>
      <c r="J49" s="9">
        <f t="shared" si="19"/>
        <v>55.13</v>
      </c>
      <c r="K49" s="9">
        <f t="shared" si="20"/>
        <v>201.6</v>
      </c>
      <c r="L49" s="9">
        <f t="shared" si="18"/>
        <v>4.3650124092988944</v>
      </c>
      <c r="M49" s="10">
        <f t="shared" si="21"/>
        <v>7.9176717019751388</v>
      </c>
    </row>
    <row r="50" spans="1:13" s="2" customFormat="1" ht="29.25" customHeight="1" x14ac:dyDescent="0.25">
      <c r="A50" s="17">
        <v>39</v>
      </c>
      <c r="B50" s="25" t="s">
        <v>61</v>
      </c>
      <c r="C50" s="18" t="s">
        <v>20</v>
      </c>
      <c r="D50" s="19">
        <v>6</v>
      </c>
      <c r="E50" s="20">
        <v>21</v>
      </c>
      <c r="F50" s="15">
        <v>27</v>
      </c>
      <c r="G50" s="15">
        <v>29</v>
      </c>
      <c r="H50" s="16"/>
      <c r="I50" s="9">
        <f t="shared" si="1"/>
        <v>21</v>
      </c>
      <c r="J50" s="9">
        <f>ROUND((E50+F50+G50+H50)/4,2)</f>
        <v>19.25</v>
      </c>
      <c r="K50" s="9">
        <f t="shared" si="20"/>
        <v>126</v>
      </c>
      <c r="L50" s="9">
        <f t="shared" si="18"/>
        <v>4.1633319989322697</v>
      </c>
      <c r="M50" s="10">
        <f t="shared" si="21"/>
        <v>21.627698695752052</v>
      </c>
    </row>
    <row r="51" spans="1:13" s="2" customFormat="1" ht="29.25" customHeight="1" x14ac:dyDescent="0.25">
      <c r="A51" s="17">
        <v>40</v>
      </c>
      <c r="B51" s="25" t="s">
        <v>62</v>
      </c>
      <c r="C51" s="18" t="s">
        <v>20</v>
      </c>
      <c r="D51" s="19">
        <v>3</v>
      </c>
      <c r="E51" s="20">
        <v>1358</v>
      </c>
      <c r="F51" s="15">
        <v>1400</v>
      </c>
      <c r="G51" s="15">
        <v>1450</v>
      </c>
      <c r="H51" s="16"/>
      <c r="I51" s="9">
        <f t="shared" si="1"/>
        <v>1358</v>
      </c>
      <c r="J51" s="9">
        <f t="shared" ref="J51:J52" si="22">ROUND((E51+F51+G51)/3,2)</f>
        <v>1402.67</v>
      </c>
      <c r="K51" s="9">
        <f t="shared" si="20"/>
        <v>4074</v>
      </c>
      <c r="L51" s="9">
        <f t="shared" si="18"/>
        <v>46.057934531775665</v>
      </c>
      <c r="M51" s="10">
        <f t="shared" si="21"/>
        <v>3.2835901909768985</v>
      </c>
    </row>
    <row r="52" spans="1:13" s="2" customFormat="1" ht="29.25" customHeight="1" x14ac:dyDescent="0.25">
      <c r="A52" s="17">
        <v>41</v>
      </c>
      <c r="B52" s="25" t="s">
        <v>63</v>
      </c>
      <c r="C52" s="18" t="s">
        <v>20</v>
      </c>
      <c r="D52" s="19">
        <v>2</v>
      </c>
      <c r="E52" s="20">
        <v>528</v>
      </c>
      <c r="F52" s="15">
        <v>580</v>
      </c>
      <c r="G52" s="15">
        <v>620</v>
      </c>
      <c r="H52" s="16"/>
      <c r="I52" s="9">
        <f t="shared" si="1"/>
        <v>528</v>
      </c>
      <c r="J52" s="9">
        <f t="shared" si="22"/>
        <v>576</v>
      </c>
      <c r="K52" s="9">
        <f t="shared" si="20"/>
        <v>1056</v>
      </c>
      <c r="L52" s="9">
        <f t="shared" si="18"/>
        <v>46.130250378683186</v>
      </c>
      <c r="M52" s="10">
        <f t="shared" si="21"/>
        <v>8.0087240240769422</v>
      </c>
    </row>
    <row r="53" spans="1:13" s="2" customFormat="1" ht="23.25" customHeight="1" x14ac:dyDescent="0.25">
      <c r="A53" s="17">
        <v>42</v>
      </c>
      <c r="B53" s="25" t="s">
        <v>64</v>
      </c>
      <c r="C53" s="18" t="s">
        <v>20</v>
      </c>
      <c r="D53" s="19">
        <v>2</v>
      </c>
      <c r="E53" s="20">
        <v>46</v>
      </c>
      <c r="F53" s="15">
        <v>52</v>
      </c>
      <c r="G53" s="15">
        <v>58</v>
      </c>
      <c r="H53" s="16"/>
      <c r="I53" s="9">
        <f t="shared" si="1"/>
        <v>46</v>
      </c>
      <c r="J53" s="9">
        <f>ROUND((E53+F53+G53)/3,2)</f>
        <v>52</v>
      </c>
      <c r="K53" s="9">
        <f>I53*D53</f>
        <v>92</v>
      </c>
      <c r="L53" s="9">
        <f t="shared" si="18"/>
        <v>6</v>
      </c>
      <c r="M53" s="10">
        <f>L53/J53*100</f>
        <v>11.538461538461538</v>
      </c>
    </row>
    <row r="54" spans="1:13" s="2" customFormat="1" ht="19.5" customHeight="1" x14ac:dyDescent="0.25">
      <c r="A54" s="17">
        <v>43</v>
      </c>
      <c r="B54" s="23" t="s">
        <v>65</v>
      </c>
      <c r="C54" s="18" t="s">
        <v>20</v>
      </c>
      <c r="D54" s="19">
        <v>2</v>
      </c>
      <c r="E54" s="20">
        <v>55</v>
      </c>
      <c r="F54" s="15">
        <v>59</v>
      </c>
      <c r="G54" s="15">
        <v>62</v>
      </c>
      <c r="H54" s="16"/>
      <c r="I54" s="9">
        <f t="shared" si="1"/>
        <v>55</v>
      </c>
      <c r="J54" s="9">
        <f t="shared" ref="J54:J58" si="23">ROUND((E54+F54+G54)/3,2)</f>
        <v>58.67</v>
      </c>
      <c r="K54" s="9">
        <f t="shared" ref="K54:K61" si="24">I54*D54</f>
        <v>110</v>
      </c>
      <c r="L54" s="9">
        <f t="shared" si="18"/>
        <v>3.5118845842842461</v>
      </c>
      <c r="M54" s="10">
        <f t="shared" ref="M54:M61" si="25">L54/J54*100</f>
        <v>5.98582680123444</v>
      </c>
    </row>
    <row r="55" spans="1:13" s="2" customFormat="1" ht="28.5" customHeight="1" x14ac:dyDescent="0.25">
      <c r="A55" s="17">
        <v>44</v>
      </c>
      <c r="B55" s="23" t="s">
        <v>66</v>
      </c>
      <c r="C55" s="18" t="s">
        <v>20</v>
      </c>
      <c r="D55" s="19">
        <v>1</v>
      </c>
      <c r="E55" s="20">
        <v>868</v>
      </c>
      <c r="F55" s="15">
        <v>890</v>
      </c>
      <c r="G55" s="15">
        <v>910</v>
      </c>
      <c r="H55" s="16"/>
      <c r="I55" s="9">
        <f t="shared" si="1"/>
        <v>868</v>
      </c>
      <c r="J55" s="9">
        <f t="shared" si="23"/>
        <v>889.33</v>
      </c>
      <c r="K55" s="9">
        <f t="shared" si="24"/>
        <v>868</v>
      </c>
      <c r="L55" s="9">
        <f t="shared" si="18"/>
        <v>21.007935008784976</v>
      </c>
      <c r="M55" s="10">
        <f t="shared" si="25"/>
        <v>2.3622204365966488</v>
      </c>
    </row>
    <row r="56" spans="1:13" s="2" customFormat="1" ht="26.25" customHeight="1" x14ac:dyDescent="0.25">
      <c r="A56" s="17">
        <v>45</v>
      </c>
      <c r="B56" s="23" t="s">
        <v>67</v>
      </c>
      <c r="C56" s="18" t="s">
        <v>20</v>
      </c>
      <c r="D56" s="19">
        <v>2</v>
      </c>
      <c r="E56" s="20">
        <v>1716</v>
      </c>
      <c r="F56" s="15">
        <v>1800</v>
      </c>
      <c r="G56" s="15">
        <v>1760</v>
      </c>
      <c r="H56" s="16"/>
      <c r="I56" s="9">
        <f t="shared" si="1"/>
        <v>1716</v>
      </c>
      <c r="J56" s="9">
        <f t="shared" si="23"/>
        <v>1758.67</v>
      </c>
      <c r="K56" s="9">
        <f t="shared" si="24"/>
        <v>3432</v>
      </c>
      <c r="L56" s="9">
        <f t="shared" si="18"/>
        <v>42.015870017569945</v>
      </c>
      <c r="M56" s="10">
        <f t="shared" si="25"/>
        <v>2.3890707192122425</v>
      </c>
    </row>
    <row r="57" spans="1:13" s="2" customFormat="1" ht="25.5" customHeight="1" x14ac:dyDescent="0.25">
      <c r="A57" s="17">
        <v>46</v>
      </c>
      <c r="B57" s="18" t="s">
        <v>68</v>
      </c>
      <c r="C57" s="18" t="s">
        <v>20</v>
      </c>
      <c r="D57" s="19">
        <v>3</v>
      </c>
      <c r="E57" s="20">
        <v>672</v>
      </c>
      <c r="F57" s="15">
        <v>678</v>
      </c>
      <c r="G57" s="15">
        <v>800</v>
      </c>
      <c r="H57" s="16"/>
      <c r="I57" s="9">
        <f t="shared" si="1"/>
        <v>672</v>
      </c>
      <c r="J57" s="9">
        <f t="shared" si="23"/>
        <v>716.67</v>
      </c>
      <c r="K57" s="9">
        <f t="shared" si="24"/>
        <v>2016</v>
      </c>
      <c r="L57" s="9">
        <f t="shared" si="18"/>
        <v>72.231110564169882</v>
      </c>
      <c r="M57" s="10">
        <f t="shared" si="25"/>
        <v>10.078712735871445</v>
      </c>
    </row>
    <row r="58" spans="1:13" s="2" customFormat="1" ht="27.75" customHeight="1" x14ac:dyDescent="0.25">
      <c r="A58" s="17">
        <v>47</v>
      </c>
      <c r="B58" s="25" t="s">
        <v>69</v>
      </c>
      <c r="C58" s="18" t="s">
        <v>20</v>
      </c>
      <c r="D58" s="19">
        <v>10</v>
      </c>
      <c r="E58" s="20">
        <v>198</v>
      </c>
      <c r="F58" s="15">
        <v>210</v>
      </c>
      <c r="G58" s="15">
        <v>260</v>
      </c>
      <c r="H58" s="16"/>
      <c r="I58" s="9">
        <f t="shared" si="1"/>
        <v>198</v>
      </c>
      <c r="J58" s="9">
        <f t="shared" si="23"/>
        <v>222.67</v>
      </c>
      <c r="K58" s="9">
        <f t="shared" si="24"/>
        <v>1980</v>
      </c>
      <c r="L58" s="9">
        <f t="shared" si="18"/>
        <v>32.883633213702659</v>
      </c>
      <c r="M58" s="10">
        <f t="shared" si="25"/>
        <v>14.767877672655796</v>
      </c>
    </row>
    <row r="59" spans="1:13" s="2" customFormat="1" ht="22.5" customHeight="1" x14ac:dyDescent="0.25">
      <c r="A59" s="17">
        <v>48</v>
      </c>
      <c r="B59" s="25" t="s">
        <v>70</v>
      </c>
      <c r="C59" s="18" t="s">
        <v>20</v>
      </c>
      <c r="D59" s="19">
        <v>10</v>
      </c>
      <c r="E59" s="20">
        <v>345</v>
      </c>
      <c r="F59" s="15">
        <v>356</v>
      </c>
      <c r="G59" s="15">
        <v>380</v>
      </c>
      <c r="H59" s="16"/>
      <c r="I59" s="9">
        <f t="shared" si="1"/>
        <v>345</v>
      </c>
      <c r="J59" s="9">
        <f>ROUND((E59+F59+G59+H59)/4,2)</f>
        <v>270.25</v>
      </c>
      <c r="K59" s="9">
        <f t="shared" si="24"/>
        <v>3450</v>
      </c>
      <c r="L59" s="9">
        <f t="shared" si="18"/>
        <v>17.897858344878397</v>
      </c>
      <c r="M59" s="10">
        <f t="shared" si="25"/>
        <v>6.6227042904267899</v>
      </c>
    </row>
    <row r="60" spans="1:13" s="2" customFormat="1" ht="21.75" customHeight="1" x14ac:dyDescent="0.25">
      <c r="A60" s="17">
        <v>49</v>
      </c>
      <c r="B60" s="25" t="s">
        <v>71</v>
      </c>
      <c r="C60" s="18" t="s">
        <v>20</v>
      </c>
      <c r="D60" s="19">
        <v>5</v>
      </c>
      <c r="E60" s="20">
        <v>330</v>
      </c>
      <c r="F60" s="15">
        <v>350</v>
      </c>
      <c r="G60" s="15">
        <v>366</v>
      </c>
      <c r="H60" s="16"/>
      <c r="I60" s="9">
        <f t="shared" si="1"/>
        <v>330</v>
      </c>
      <c r="J60" s="9">
        <f t="shared" ref="J60:J61" si="26">ROUND((E60+F60+G60)/3,2)</f>
        <v>348.67</v>
      </c>
      <c r="K60" s="9">
        <f t="shared" si="24"/>
        <v>1650</v>
      </c>
      <c r="L60" s="9">
        <f t="shared" si="18"/>
        <v>18.036999011291577</v>
      </c>
      <c r="M60" s="10">
        <f t="shared" si="25"/>
        <v>5.1730860158004921</v>
      </c>
    </row>
    <row r="61" spans="1:13" s="2" customFormat="1" ht="19.5" customHeight="1" x14ac:dyDescent="0.25">
      <c r="A61" s="17">
        <v>50</v>
      </c>
      <c r="B61" s="25" t="s">
        <v>72</v>
      </c>
      <c r="C61" s="18" t="s">
        <v>20</v>
      </c>
      <c r="D61" s="19">
        <v>5</v>
      </c>
      <c r="E61" s="20">
        <v>597</v>
      </c>
      <c r="F61" s="15">
        <v>620</v>
      </c>
      <c r="G61" s="15">
        <v>650</v>
      </c>
      <c r="H61" s="16"/>
      <c r="I61" s="9">
        <f t="shared" si="1"/>
        <v>597</v>
      </c>
      <c r="J61" s="9">
        <f t="shared" si="26"/>
        <v>622.33000000000004</v>
      </c>
      <c r="K61" s="9">
        <f t="shared" si="24"/>
        <v>2985</v>
      </c>
      <c r="L61" s="9">
        <f t="shared" si="18"/>
        <v>26.576932353703526</v>
      </c>
      <c r="M61" s="10">
        <f t="shared" si="25"/>
        <v>4.2705529789185039</v>
      </c>
    </row>
    <row r="62" spans="1:13" s="2" customFormat="1" ht="23.25" customHeight="1" x14ac:dyDescent="0.25">
      <c r="A62" s="17">
        <v>51</v>
      </c>
      <c r="B62" s="25" t="s">
        <v>73</v>
      </c>
      <c r="C62" s="18" t="s">
        <v>20</v>
      </c>
      <c r="D62" s="19">
        <v>5</v>
      </c>
      <c r="E62" s="20">
        <v>708</v>
      </c>
      <c r="F62" s="15">
        <v>720</v>
      </c>
      <c r="G62" s="15">
        <v>758</v>
      </c>
      <c r="H62" s="16"/>
      <c r="I62" s="9">
        <f t="shared" si="1"/>
        <v>708</v>
      </c>
      <c r="J62" s="9">
        <f>ROUND((E62+F62+G62)/3,2)</f>
        <v>728.67</v>
      </c>
      <c r="K62" s="9">
        <f>I62*D62</f>
        <v>3540</v>
      </c>
      <c r="L62" s="9">
        <f t="shared" si="18"/>
        <v>26.102362600602522</v>
      </c>
      <c r="M62" s="10">
        <f>L62/J62*100</f>
        <v>3.5821925701075279</v>
      </c>
    </row>
    <row r="63" spans="1:13" s="2" customFormat="1" ht="30.75" customHeight="1" x14ac:dyDescent="0.25">
      <c r="A63" s="17">
        <v>52</v>
      </c>
      <c r="B63" s="23" t="s">
        <v>74</v>
      </c>
      <c r="C63" s="18" t="s">
        <v>20</v>
      </c>
      <c r="D63" s="19">
        <v>6</v>
      </c>
      <c r="E63" s="20">
        <v>27</v>
      </c>
      <c r="F63" s="15">
        <v>35</v>
      </c>
      <c r="G63" s="15">
        <v>38</v>
      </c>
      <c r="H63" s="16"/>
      <c r="I63" s="9">
        <f t="shared" si="1"/>
        <v>27</v>
      </c>
      <c r="J63" s="9">
        <f t="shared" ref="J63:J67" si="27">ROUND((E63+F63+G63)/3,2)</f>
        <v>33.33</v>
      </c>
      <c r="K63" s="9">
        <f t="shared" ref="K63:K70" si="28">I63*D63</f>
        <v>162</v>
      </c>
      <c r="L63" s="9">
        <f t="shared" si="18"/>
        <v>5.6862407030773205</v>
      </c>
      <c r="M63" s="10">
        <f t="shared" ref="M63:M70" si="29">L63/J63*100</f>
        <v>17.060428152047166</v>
      </c>
    </row>
    <row r="64" spans="1:13" s="2" customFormat="1" ht="28.5" customHeight="1" x14ac:dyDescent="0.25">
      <c r="A64" s="17">
        <v>53</v>
      </c>
      <c r="B64" s="23" t="s">
        <v>75</v>
      </c>
      <c r="C64" s="18" t="s">
        <v>20</v>
      </c>
      <c r="D64" s="19">
        <v>5</v>
      </c>
      <c r="E64" s="20">
        <v>45</v>
      </c>
      <c r="F64" s="15">
        <v>59</v>
      </c>
      <c r="G64" s="15">
        <v>64</v>
      </c>
      <c r="H64" s="16"/>
      <c r="I64" s="9">
        <f t="shared" si="1"/>
        <v>45</v>
      </c>
      <c r="J64" s="9">
        <f t="shared" si="27"/>
        <v>56</v>
      </c>
      <c r="K64" s="9">
        <f t="shared" si="28"/>
        <v>225</v>
      </c>
      <c r="L64" s="9">
        <f t="shared" si="18"/>
        <v>9.8488578017961039</v>
      </c>
      <c r="M64" s="10">
        <f t="shared" si="29"/>
        <v>17.5872460746359</v>
      </c>
    </row>
    <row r="65" spans="1:13" s="2" customFormat="1" ht="26.25" customHeight="1" x14ac:dyDescent="0.25">
      <c r="A65" s="17">
        <v>54</v>
      </c>
      <c r="B65" s="23" t="s">
        <v>76</v>
      </c>
      <c r="C65" s="18" t="s">
        <v>20</v>
      </c>
      <c r="D65" s="19">
        <v>5</v>
      </c>
      <c r="E65" s="20">
        <v>760</v>
      </c>
      <c r="F65" s="15">
        <v>780</v>
      </c>
      <c r="G65" s="15">
        <v>810</v>
      </c>
      <c r="H65" s="16"/>
      <c r="I65" s="9">
        <f t="shared" si="1"/>
        <v>760</v>
      </c>
      <c r="J65" s="9">
        <f t="shared" si="27"/>
        <v>783.33</v>
      </c>
      <c r="K65" s="9">
        <f t="shared" si="28"/>
        <v>3800</v>
      </c>
      <c r="L65" s="9">
        <f t="shared" si="18"/>
        <v>25.16611478423583</v>
      </c>
      <c r="M65" s="10">
        <f t="shared" si="29"/>
        <v>3.2127091754734058</v>
      </c>
    </row>
    <row r="66" spans="1:13" s="2" customFormat="1" ht="19.5" customHeight="1" x14ac:dyDescent="0.25">
      <c r="A66" s="17">
        <v>55</v>
      </c>
      <c r="B66" s="18" t="s">
        <v>77</v>
      </c>
      <c r="C66" s="18" t="s">
        <v>20</v>
      </c>
      <c r="D66" s="19">
        <v>6</v>
      </c>
      <c r="E66" s="20">
        <v>156</v>
      </c>
      <c r="F66" s="15">
        <v>160</v>
      </c>
      <c r="G66" s="15">
        <v>178</v>
      </c>
      <c r="H66" s="16"/>
      <c r="I66" s="9">
        <f t="shared" si="1"/>
        <v>156</v>
      </c>
      <c r="J66" s="9">
        <f t="shared" si="27"/>
        <v>164.67</v>
      </c>
      <c r="K66" s="9">
        <f t="shared" si="28"/>
        <v>936</v>
      </c>
      <c r="L66" s="9">
        <f t="shared" si="18"/>
        <v>11.718930554164629</v>
      </c>
      <c r="M66" s="10">
        <f t="shared" si="29"/>
        <v>7.116615384808787</v>
      </c>
    </row>
    <row r="67" spans="1:13" s="2" customFormat="1" ht="27.75" customHeight="1" x14ac:dyDescent="0.25">
      <c r="A67" s="17">
        <v>56</v>
      </c>
      <c r="B67" s="25" t="s">
        <v>78</v>
      </c>
      <c r="C67" s="18" t="s">
        <v>20</v>
      </c>
      <c r="D67" s="19">
        <v>5</v>
      </c>
      <c r="E67" s="20">
        <v>604</v>
      </c>
      <c r="F67" s="15">
        <v>620</v>
      </c>
      <c r="G67" s="15">
        <v>635</v>
      </c>
      <c r="H67" s="16"/>
      <c r="I67" s="9">
        <f t="shared" si="1"/>
        <v>604</v>
      </c>
      <c r="J67" s="9">
        <f t="shared" si="27"/>
        <v>619.66999999999996</v>
      </c>
      <c r="K67" s="9">
        <f t="shared" si="28"/>
        <v>3020</v>
      </c>
      <c r="L67" s="9">
        <f t="shared" si="18"/>
        <v>15.50268793897798</v>
      </c>
      <c r="M67" s="10">
        <f t="shared" si="29"/>
        <v>2.5017651232071878</v>
      </c>
    </row>
    <row r="68" spans="1:13" s="2" customFormat="1" ht="22.5" customHeight="1" x14ac:dyDescent="0.25">
      <c r="A68" s="17">
        <v>57</v>
      </c>
      <c r="B68" s="25" t="s">
        <v>79</v>
      </c>
      <c r="C68" s="18" t="s">
        <v>20</v>
      </c>
      <c r="D68" s="19">
        <v>6</v>
      </c>
      <c r="E68" s="20">
        <v>610</v>
      </c>
      <c r="F68" s="15">
        <v>629</v>
      </c>
      <c r="G68" s="15">
        <v>637</v>
      </c>
      <c r="H68" s="16"/>
      <c r="I68" s="9">
        <f t="shared" si="1"/>
        <v>610</v>
      </c>
      <c r="J68" s="9">
        <f>ROUND((E68+F68+G68+H68)/4,2)</f>
        <v>469</v>
      </c>
      <c r="K68" s="9">
        <f t="shared" si="28"/>
        <v>3660</v>
      </c>
      <c r="L68" s="9">
        <f t="shared" si="18"/>
        <v>13.868429375143148</v>
      </c>
      <c r="M68" s="10">
        <f t="shared" si="29"/>
        <v>2.9570211887298825</v>
      </c>
    </row>
    <row r="69" spans="1:13" s="2" customFormat="1" ht="21.75" customHeight="1" x14ac:dyDescent="0.25">
      <c r="A69" s="17">
        <v>58</v>
      </c>
      <c r="B69" s="25" t="s">
        <v>80</v>
      </c>
      <c r="C69" s="18" t="s">
        <v>20</v>
      </c>
      <c r="D69" s="19">
        <v>4</v>
      </c>
      <c r="E69" s="20">
        <v>13</v>
      </c>
      <c r="F69" s="15">
        <v>14</v>
      </c>
      <c r="G69" s="15">
        <v>16</v>
      </c>
      <c r="H69" s="16"/>
      <c r="I69" s="9">
        <f t="shared" si="1"/>
        <v>13</v>
      </c>
      <c r="J69" s="9">
        <f t="shared" ref="J69:J70" si="30">ROUND((E69+F69+G69)/3,2)</f>
        <v>14.33</v>
      </c>
      <c r="K69" s="9">
        <f t="shared" si="28"/>
        <v>52</v>
      </c>
      <c r="L69" s="9">
        <f t="shared" si="18"/>
        <v>1.5275252316519468</v>
      </c>
      <c r="M69" s="10">
        <f t="shared" si="29"/>
        <v>10.659631763098023</v>
      </c>
    </row>
    <row r="70" spans="1:13" s="2" customFormat="1" ht="28.5" customHeight="1" x14ac:dyDescent="0.25">
      <c r="A70" s="17">
        <v>59</v>
      </c>
      <c r="B70" s="25" t="s">
        <v>81</v>
      </c>
      <c r="C70" s="18" t="s">
        <v>20</v>
      </c>
      <c r="D70" s="19">
        <v>6</v>
      </c>
      <c r="E70" s="20">
        <v>195</v>
      </c>
      <c r="F70" s="15">
        <v>210</v>
      </c>
      <c r="G70" s="15">
        <v>265</v>
      </c>
      <c r="H70" s="16"/>
      <c r="I70" s="9">
        <f t="shared" si="1"/>
        <v>195</v>
      </c>
      <c r="J70" s="9">
        <f t="shared" si="30"/>
        <v>223.33</v>
      </c>
      <c r="K70" s="9">
        <f t="shared" si="28"/>
        <v>1170</v>
      </c>
      <c r="L70" s="9">
        <f t="shared" si="18"/>
        <v>36.8555739791599</v>
      </c>
      <c r="M70" s="10">
        <f t="shared" si="29"/>
        <v>16.502742121148032</v>
      </c>
    </row>
    <row r="71" spans="1:13" s="2" customFormat="1" ht="23.25" customHeight="1" x14ac:dyDescent="0.25">
      <c r="A71" s="17">
        <v>60</v>
      </c>
      <c r="B71" s="25" t="s">
        <v>82</v>
      </c>
      <c r="C71" s="18" t="s">
        <v>20</v>
      </c>
      <c r="D71" s="19">
        <v>10</v>
      </c>
      <c r="E71" s="20">
        <v>9</v>
      </c>
      <c r="F71" s="15">
        <v>10</v>
      </c>
      <c r="G71" s="15">
        <v>12</v>
      </c>
      <c r="H71" s="16"/>
      <c r="I71" s="9">
        <f t="shared" si="1"/>
        <v>9</v>
      </c>
      <c r="J71" s="9">
        <f>ROUND((E71+F71+G71)/3,2)</f>
        <v>10.33</v>
      </c>
      <c r="K71" s="9">
        <f>I71*D71</f>
        <v>90</v>
      </c>
      <c r="L71" s="9">
        <f t="shared" si="18"/>
        <v>1.5275252316519499</v>
      </c>
      <c r="M71" s="10">
        <f>L71/J71*100</f>
        <v>14.787272329641334</v>
      </c>
    </row>
    <row r="72" spans="1:13" s="2" customFormat="1" ht="27.75" customHeight="1" x14ac:dyDescent="0.25">
      <c r="A72" s="17">
        <v>61</v>
      </c>
      <c r="B72" s="23" t="s">
        <v>83</v>
      </c>
      <c r="C72" s="18" t="s">
        <v>20</v>
      </c>
      <c r="D72" s="19">
        <v>5</v>
      </c>
      <c r="E72" s="20">
        <v>928</v>
      </c>
      <c r="F72" s="15">
        <v>945</v>
      </c>
      <c r="G72" s="15">
        <v>958</v>
      </c>
      <c r="H72" s="16"/>
      <c r="I72" s="9">
        <f t="shared" si="1"/>
        <v>928</v>
      </c>
      <c r="J72" s="9">
        <f t="shared" ref="J72:J76" si="31">ROUND((E72+F72+G72)/3,2)</f>
        <v>943.67</v>
      </c>
      <c r="K72" s="9">
        <f t="shared" ref="K72:K79" si="32">I72*D72</f>
        <v>4640</v>
      </c>
      <c r="L72" s="9">
        <f t="shared" si="18"/>
        <v>15.044378795195678</v>
      </c>
      <c r="M72" s="10">
        <f t="shared" ref="M72:M79" si="33">L72/J72*100</f>
        <v>1.5942415034064534</v>
      </c>
    </row>
    <row r="73" spans="1:13" s="2" customFormat="1" ht="28.5" customHeight="1" x14ac:dyDescent="0.25">
      <c r="A73" s="17">
        <v>62</v>
      </c>
      <c r="B73" s="23" t="s">
        <v>84</v>
      </c>
      <c r="C73" s="18" t="s">
        <v>20</v>
      </c>
      <c r="D73" s="19">
        <v>6</v>
      </c>
      <c r="E73" s="20">
        <v>33</v>
      </c>
      <c r="F73" s="15">
        <v>38</v>
      </c>
      <c r="G73" s="15">
        <v>40</v>
      </c>
      <c r="H73" s="16"/>
      <c r="I73" s="9">
        <f t="shared" ref="I73:I112" si="34">E73</f>
        <v>33</v>
      </c>
      <c r="J73" s="9">
        <f t="shared" si="31"/>
        <v>37</v>
      </c>
      <c r="K73" s="9">
        <f t="shared" si="32"/>
        <v>198</v>
      </c>
      <c r="L73" s="9">
        <f t="shared" si="18"/>
        <v>3.6055512754639891</v>
      </c>
      <c r="M73" s="10">
        <f t="shared" si="33"/>
        <v>9.7447331769296994</v>
      </c>
    </row>
    <row r="74" spans="1:13" s="2" customFormat="1" ht="26.25" customHeight="1" x14ac:dyDescent="0.25">
      <c r="A74" s="17">
        <v>63</v>
      </c>
      <c r="B74" s="23" t="s">
        <v>85</v>
      </c>
      <c r="C74" s="18" t="s">
        <v>20</v>
      </c>
      <c r="D74" s="19">
        <v>10</v>
      </c>
      <c r="E74" s="20">
        <v>217</v>
      </c>
      <c r="F74" s="15">
        <v>220</v>
      </c>
      <c r="G74" s="15">
        <v>260</v>
      </c>
      <c r="H74" s="16"/>
      <c r="I74" s="9">
        <f t="shared" si="34"/>
        <v>217</v>
      </c>
      <c r="J74" s="9">
        <f t="shared" si="31"/>
        <v>232.33</v>
      </c>
      <c r="K74" s="9">
        <f t="shared" si="32"/>
        <v>2170</v>
      </c>
      <c r="L74" s="9">
        <f t="shared" si="18"/>
        <v>24.006943440041116</v>
      </c>
      <c r="M74" s="10">
        <f t="shared" si="33"/>
        <v>10.333122472363069</v>
      </c>
    </row>
    <row r="75" spans="1:13" s="2" customFormat="1" ht="19.5" customHeight="1" x14ac:dyDescent="0.25">
      <c r="A75" s="17">
        <v>64</v>
      </c>
      <c r="B75" s="18" t="s">
        <v>86</v>
      </c>
      <c r="C75" s="18" t="s">
        <v>20</v>
      </c>
      <c r="D75" s="19">
        <v>10</v>
      </c>
      <c r="E75" s="20">
        <v>19</v>
      </c>
      <c r="F75" s="15">
        <v>21</v>
      </c>
      <c r="G75" s="15">
        <v>26</v>
      </c>
      <c r="H75" s="16"/>
      <c r="I75" s="9">
        <f t="shared" si="34"/>
        <v>19</v>
      </c>
      <c r="J75" s="9">
        <f t="shared" si="31"/>
        <v>22</v>
      </c>
      <c r="K75" s="9">
        <f t="shared" si="32"/>
        <v>190</v>
      </c>
      <c r="L75" s="9">
        <f t="shared" si="18"/>
        <v>3.6055512754639891</v>
      </c>
      <c r="M75" s="10">
        <f t="shared" si="33"/>
        <v>16.388869433927223</v>
      </c>
    </row>
    <row r="76" spans="1:13" s="2" customFormat="1" ht="27.75" customHeight="1" x14ac:dyDescent="0.25">
      <c r="A76" s="17">
        <v>65</v>
      </c>
      <c r="B76" s="25" t="s">
        <v>87</v>
      </c>
      <c r="C76" s="18" t="s">
        <v>20</v>
      </c>
      <c r="D76" s="19">
        <v>6</v>
      </c>
      <c r="E76" s="20">
        <v>132</v>
      </c>
      <c r="F76" s="15">
        <v>140</v>
      </c>
      <c r="G76" s="15">
        <v>146</v>
      </c>
      <c r="H76" s="16"/>
      <c r="I76" s="9">
        <f t="shared" si="34"/>
        <v>132</v>
      </c>
      <c r="J76" s="9">
        <f t="shared" si="31"/>
        <v>139.33000000000001</v>
      </c>
      <c r="K76" s="9">
        <f t="shared" si="32"/>
        <v>792</v>
      </c>
      <c r="L76" s="9">
        <f t="shared" si="18"/>
        <v>7.0237691685684922</v>
      </c>
      <c r="M76" s="10">
        <f t="shared" si="33"/>
        <v>5.0411032574237362</v>
      </c>
    </row>
    <row r="77" spans="1:13" s="2" customFormat="1" ht="22.5" customHeight="1" x14ac:dyDescent="0.25">
      <c r="A77" s="17">
        <v>66</v>
      </c>
      <c r="B77" s="25" t="s">
        <v>88</v>
      </c>
      <c r="C77" s="18" t="s">
        <v>20</v>
      </c>
      <c r="D77" s="19">
        <v>6</v>
      </c>
      <c r="E77" s="20">
        <v>30</v>
      </c>
      <c r="F77" s="15">
        <v>35</v>
      </c>
      <c r="G77" s="15">
        <v>38</v>
      </c>
      <c r="H77" s="16"/>
      <c r="I77" s="9">
        <f t="shared" si="34"/>
        <v>30</v>
      </c>
      <c r="J77" s="9">
        <f>ROUND((E77+F77+G77+H77)/4,2)</f>
        <v>25.75</v>
      </c>
      <c r="K77" s="9">
        <f t="shared" si="32"/>
        <v>180</v>
      </c>
      <c r="L77" s="9">
        <f t="shared" si="18"/>
        <v>4.0414518843273806</v>
      </c>
      <c r="M77" s="10">
        <f t="shared" si="33"/>
        <v>15.694958774086915</v>
      </c>
    </row>
    <row r="78" spans="1:13" s="2" customFormat="1" ht="21.75" customHeight="1" x14ac:dyDescent="0.25">
      <c r="A78" s="17">
        <v>67</v>
      </c>
      <c r="B78" s="25" t="s">
        <v>89</v>
      </c>
      <c r="C78" s="18" t="s">
        <v>20</v>
      </c>
      <c r="D78" s="19">
        <v>10</v>
      </c>
      <c r="E78" s="20">
        <v>32</v>
      </c>
      <c r="F78" s="15">
        <v>35</v>
      </c>
      <c r="G78" s="15">
        <v>40</v>
      </c>
      <c r="H78" s="16"/>
      <c r="I78" s="9">
        <f t="shared" si="34"/>
        <v>32</v>
      </c>
      <c r="J78" s="9">
        <f t="shared" ref="J78:J79" si="35">ROUND((E78+F78+G78)/3,2)</f>
        <v>35.67</v>
      </c>
      <c r="K78" s="9">
        <f t="shared" si="32"/>
        <v>320</v>
      </c>
      <c r="L78" s="9">
        <f t="shared" si="18"/>
        <v>4.0414518843273806</v>
      </c>
      <c r="M78" s="10">
        <f t="shared" si="33"/>
        <v>11.330114618243286</v>
      </c>
    </row>
    <row r="79" spans="1:13" s="2" customFormat="1" ht="26.25" customHeight="1" x14ac:dyDescent="0.25">
      <c r="A79" s="17">
        <v>68</v>
      </c>
      <c r="B79" s="25" t="s">
        <v>90</v>
      </c>
      <c r="C79" s="18" t="s">
        <v>20</v>
      </c>
      <c r="D79" s="19">
        <v>10</v>
      </c>
      <c r="E79" s="20">
        <v>16.5</v>
      </c>
      <c r="F79" s="15">
        <v>17</v>
      </c>
      <c r="G79" s="15">
        <v>19</v>
      </c>
      <c r="H79" s="16"/>
      <c r="I79" s="9">
        <f t="shared" si="34"/>
        <v>16.5</v>
      </c>
      <c r="J79" s="9">
        <f t="shared" si="35"/>
        <v>17.5</v>
      </c>
      <c r="K79" s="9">
        <f t="shared" si="32"/>
        <v>165</v>
      </c>
      <c r="L79" s="9">
        <f t="shared" si="18"/>
        <v>1.3228756555322954</v>
      </c>
      <c r="M79" s="10">
        <f t="shared" si="33"/>
        <v>7.5592894601845444</v>
      </c>
    </row>
    <row r="80" spans="1:13" s="2" customFormat="1" ht="29.25" customHeight="1" x14ac:dyDescent="0.25">
      <c r="A80" s="17">
        <v>69</v>
      </c>
      <c r="B80" s="25" t="s">
        <v>91</v>
      </c>
      <c r="C80" s="18" t="s">
        <v>20</v>
      </c>
      <c r="D80" s="19">
        <v>10</v>
      </c>
      <c r="E80" s="20">
        <v>354</v>
      </c>
      <c r="F80" s="15">
        <v>367</v>
      </c>
      <c r="G80" s="15">
        <v>380</v>
      </c>
      <c r="H80" s="16"/>
      <c r="I80" s="9">
        <f t="shared" si="34"/>
        <v>354</v>
      </c>
      <c r="J80" s="9">
        <f>ROUND((E80+F80+G80)/3,2)</f>
        <v>367</v>
      </c>
      <c r="K80" s="9">
        <f>I80*D80</f>
        <v>3540</v>
      </c>
      <c r="L80" s="9">
        <f t="shared" ref="L80:L112" si="36">STDEV(E80:G80)</f>
        <v>13</v>
      </c>
      <c r="M80" s="10">
        <f>L80/J80*100</f>
        <v>3.5422343324250685</v>
      </c>
    </row>
    <row r="81" spans="1:13" s="2" customFormat="1" ht="19.5" customHeight="1" x14ac:dyDescent="0.25">
      <c r="A81" s="17">
        <v>70</v>
      </c>
      <c r="B81" s="23" t="s">
        <v>92</v>
      </c>
      <c r="C81" s="18" t="s">
        <v>20</v>
      </c>
      <c r="D81" s="19">
        <v>6</v>
      </c>
      <c r="E81" s="20">
        <v>28.8</v>
      </c>
      <c r="F81" s="15">
        <v>32</v>
      </c>
      <c r="G81" s="15">
        <v>31</v>
      </c>
      <c r="H81" s="16"/>
      <c r="I81" s="9">
        <f t="shared" si="34"/>
        <v>28.8</v>
      </c>
      <c r="J81" s="9">
        <f t="shared" ref="J81:J85" si="37">ROUND((E81+F81+G81)/3,2)</f>
        <v>30.6</v>
      </c>
      <c r="K81" s="9">
        <f t="shared" ref="K81:K88" si="38">I81*D81</f>
        <v>172.8</v>
      </c>
      <c r="L81" s="9">
        <f t="shared" si="36"/>
        <v>1.6370705543744897</v>
      </c>
      <c r="M81" s="10">
        <f t="shared" ref="M81:M88" si="39">L81/J81*100</f>
        <v>5.3499037724656517</v>
      </c>
    </row>
    <row r="82" spans="1:13" s="2" customFormat="1" ht="28.5" customHeight="1" x14ac:dyDescent="0.25">
      <c r="A82" s="17">
        <v>71</v>
      </c>
      <c r="B82" s="23" t="s">
        <v>93</v>
      </c>
      <c r="C82" s="18" t="s">
        <v>20</v>
      </c>
      <c r="D82" s="19">
        <v>6</v>
      </c>
      <c r="E82" s="20">
        <v>15.6</v>
      </c>
      <c r="F82" s="15">
        <v>17</v>
      </c>
      <c r="G82" s="15">
        <v>16</v>
      </c>
      <c r="H82" s="16"/>
      <c r="I82" s="9">
        <f t="shared" si="34"/>
        <v>15.6</v>
      </c>
      <c r="J82" s="9">
        <f t="shared" si="37"/>
        <v>16.2</v>
      </c>
      <c r="K82" s="9">
        <f t="shared" si="38"/>
        <v>93.6</v>
      </c>
      <c r="L82" s="9">
        <f t="shared" si="36"/>
        <v>0.72111025509279802</v>
      </c>
      <c r="M82" s="10">
        <f t="shared" si="39"/>
        <v>4.4512978709431978</v>
      </c>
    </row>
    <row r="83" spans="1:13" s="2" customFormat="1" ht="26.25" customHeight="1" x14ac:dyDescent="0.25">
      <c r="A83" s="17">
        <v>72</v>
      </c>
      <c r="B83" s="23" t="s">
        <v>94</v>
      </c>
      <c r="C83" s="18" t="s">
        <v>20</v>
      </c>
      <c r="D83" s="19">
        <v>10</v>
      </c>
      <c r="E83" s="20">
        <v>18</v>
      </c>
      <c r="F83" s="15">
        <v>19</v>
      </c>
      <c r="G83" s="15">
        <v>20</v>
      </c>
      <c r="H83" s="16"/>
      <c r="I83" s="9">
        <f t="shared" si="34"/>
        <v>18</v>
      </c>
      <c r="J83" s="9">
        <f t="shared" si="37"/>
        <v>19</v>
      </c>
      <c r="K83" s="9">
        <f t="shared" si="38"/>
        <v>180</v>
      </c>
      <c r="L83" s="9">
        <f t="shared" si="36"/>
        <v>1</v>
      </c>
      <c r="M83" s="10">
        <f t="shared" si="39"/>
        <v>5.2631578947368416</v>
      </c>
    </row>
    <row r="84" spans="1:13" s="2" customFormat="1" ht="19.5" customHeight="1" x14ac:dyDescent="0.25">
      <c r="A84" s="17">
        <v>73</v>
      </c>
      <c r="B84" s="18" t="s">
        <v>95</v>
      </c>
      <c r="C84" s="18" t="s">
        <v>20</v>
      </c>
      <c r="D84" s="19">
        <v>6</v>
      </c>
      <c r="E84" s="20">
        <v>18</v>
      </c>
      <c r="F84" s="15">
        <v>21</v>
      </c>
      <c r="G84" s="15">
        <v>20</v>
      </c>
      <c r="H84" s="16"/>
      <c r="I84" s="9">
        <f t="shared" si="34"/>
        <v>18</v>
      </c>
      <c r="J84" s="9">
        <f t="shared" si="37"/>
        <v>19.670000000000002</v>
      </c>
      <c r="K84" s="9">
        <f t="shared" si="38"/>
        <v>108</v>
      </c>
      <c r="L84" s="9">
        <f t="shared" si="36"/>
        <v>1.5275252316519468</v>
      </c>
      <c r="M84" s="10">
        <f t="shared" si="39"/>
        <v>7.7657612183627185</v>
      </c>
    </row>
    <row r="85" spans="1:13" s="2" customFormat="1" ht="27.75" customHeight="1" x14ac:dyDescent="0.25">
      <c r="A85" s="17">
        <v>74</v>
      </c>
      <c r="B85" s="25" t="s">
        <v>96</v>
      </c>
      <c r="C85" s="18" t="s">
        <v>20</v>
      </c>
      <c r="D85" s="19">
        <v>6</v>
      </c>
      <c r="E85" s="20">
        <v>14</v>
      </c>
      <c r="F85" s="15">
        <v>15</v>
      </c>
      <c r="G85" s="15">
        <v>17</v>
      </c>
      <c r="H85" s="16"/>
      <c r="I85" s="9">
        <f t="shared" si="34"/>
        <v>14</v>
      </c>
      <c r="J85" s="9">
        <f t="shared" si="37"/>
        <v>15.33</v>
      </c>
      <c r="K85" s="9">
        <f t="shared" si="38"/>
        <v>84</v>
      </c>
      <c r="L85" s="9">
        <f t="shared" si="36"/>
        <v>1.5275252316519468</v>
      </c>
      <c r="M85" s="10">
        <f t="shared" si="39"/>
        <v>9.9642872253877801</v>
      </c>
    </row>
    <row r="86" spans="1:13" s="2" customFormat="1" ht="22.5" customHeight="1" x14ac:dyDescent="0.25">
      <c r="A86" s="17">
        <v>75</v>
      </c>
      <c r="B86" s="25" t="s">
        <v>97</v>
      </c>
      <c r="C86" s="18" t="s">
        <v>20</v>
      </c>
      <c r="D86" s="19">
        <v>6</v>
      </c>
      <c r="E86" s="20">
        <v>21</v>
      </c>
      <c r="F86" s="15">
        <v>26</v>
      </c>
      <c r="G86" s="15">
        <v>24</v>
      </c>
      <c r="H86" s="16"/>
      <c r="I86" s="9">
        <f t="shared" si="34"/>
        <v>21</v>
      </c>
      <c r="J86" s="9">
        <f>ROUND((E86+F86+G86+H86)/4,2)</f>
        <v>17.75</v>
      </c>
      <c r="K86" s="9">
        <f t="shared" si="38"/>
        <v>126</v>
      </c>
      <c r="L86" s="9">
        <f t="shared" si="36"/>
        <v>2.5166114784235836</v>
      </c>
      <c r="M86" s="10">
        <f t="shared" si="39"/>
        <v>14.178092836189204</v>
      </c>
    </row>
    <row r="87" spans="1:13" s="2" customFormat="1" ht="33" customHeight="1" x14ac:dyDescent="0.25">
      <c r="A87" s="17">
        <v>76</v>
      </c>
      <c r="B87" s="25" t="s">
        <v>98</v>
      </c>
      <c r="C87" s="18" t="s">
        <v>20</v>
      </c>
      <c r="D87" s="19">
        <v>6</v>
      </c>
      <c r="E87" s="20">
        <v>194</v>
      </c>
      <c r="F87" s="15">
        <v>210</v>
      </c>
      <c r="G87" s="15">
        <v>240</v>
      </c>
      <c r="H87" s="16"/>
      <c r="I87" s="9">
        <f t="shared" si="34"/>
        <v>194</v>
      </c>
      <c r="J87" s="9">
        <f t="shared" ref="J87:J88" si="40">ROUND((E87+F87+G87)/3,2)</f>
        <v>214.67</v>
      </c>
      <c r="K87" s="9">
        <f t="shared" si="38"/>
        <v>1164</v>
      </c>
      <c r="L87" s="9">
        <f t="shared" si="36"/>
        <v>23.35237318418266</v>
      </c>
      <c r="M87" s="10">
        <f t="shared" si="39"/>
        <v>10.878265795957825</v>
      </c>
    </row>
    <row r="88" spans="1:13" s="2" customFormat="1" ht="19.5" customHeight="1" x14ac:dyDescent="0.25">
      <c r="A88" s="17">
        <v>77</v>
      </c>
      <c r="B88" s="25" t="s">
        <v>54</v>
      </c>
      <c r="C88" s="18" t="s">
        <v>118</v>
      </c>
      <c r="D88" s="19">
        <v>4</v>
      </c>
      <c r="E88" s="20">
        <v>136.5</v>
      </c>
      <c r="F88" s="15">
        <v>150</v>
      </c>
      <c r="G88" s="15">
        <v>154</v>
      </c>
      <c r="H88" s="16"/>
      <c r="I88" s="9">
        <f t="shared" si="34"/>
        <v>136.5</v>
      </c>
      <c r="J88" s="9">
        <f t="shared" si="40"/>
        <v>146.83000000000001</v>
      </c>
      <c r="K88" s="9">
        <f t="shared" si="38"/>
        <v>546</v>
      </c>
      <c r="L88" s="9">
        <f t="shared" si="36"/>
        <v>9.1696964689859453</v>
      </c>
      <c r="M88" s="10">
        <f t="shared" si="39"/>
        <v>6.2451109916133927</v>
      </c>
    </row>
    <row r="89" spans="1:13" s="2" customFormat="1" ht="23.25" customHeight="1" x14ac:dyDescent="0.25">
      <c r="A89" s="17">
        <v>78</v>
      </c>
      <c r="B89" s="25" t="s">
        <v>99</v>
      </c>
      <c r="C89" s="18" t="s">
        <v>20</v>
      </c>
      <c r="D89" s="19">
        <v>6</v>
      </c>
      <c r="E89" s="20">
        <v>140</v>
      </c>
      <c r="F89" s="15">
        <v>158</v>
      </c>
      <c r="G89" s="15">
        <v>164</v>
      </c>
      <c r="H89" s="16"/>
      <c r="I89" s="9">
        <f t="shared" si="34"/>
        <v>140</v>
      </c>
      <c r="J89" s="9">
        <f>ROUND((E89+F89+G89)/3,2)</f>
        <v>154</v>
      </c>
      <c r="K89" s="9">
        <f>I89*D89</f>
        <v>840</v>
      </c>
      <c r="L89" s="9">
        <f t="shared" si="36"/>
        <v>12.489995996796797</v>
      </c>
      <c r="M89" s="10">
        <f>L89/J89*100</f>
        <v>8.1103870109070115</v>
      </c>
    </row>
    <row r="90" spans="1:13" s="2" customFormat="1" ht="28.5" customHeight="1" x14ac:dyDescent="0.25">
      <c r="A90" s="17">
        <v>79</v>
      </c>
      <c r="B90" s="23" t="s">
        <v>100</v>
      </c>
      <c r="C90" s="18" t="s">
        <v>20</v>
      </c>
      <c r="D90" s="19">
        <v>3</v>
      </c>
      <c r="E90" s="20">
        <v>432</v>
      </c>
      <c r="F90" s="15">
        <v>500</v>
      </c>
      <c r="G90" s="15">
        <v>490</v>
      </c>
      <c r="H90" s="16"/>
      <c r="I90" s="9">
        <f t="shared" si="34"/>
        <v>432</v>
      </c>
      <c r="J90" s="9">
        <f t="shared" ref="J90:J94" si="41">ROUND((E90+F90+G90)/3,2)</f>
        <v>474</v>
      </c>
      <c r="K90" s="9">
        <f t="shared" ref="K90:K97" si="42">I90*D90</f>
        <v>1296</v>
      </c>
      <c r="L90" s="9">
        <f t="shared" si="36"/>
        <v>36.715119501371639</v>
      </c>
      <c r="M90" s="10">
        <f t="shared" ref="M90:M97" si="43">L90/J90*100</f>
        <v>7.7458058019771387</v>
      </c>
    </row>
    <row r="91" spans="1:13" s="2" customFormat="1" ht="28.5" customHeight="1" x14ac:dyDescent="0.25">
      <c r="A91" s="17">
        <v>80</v>
      </c>
      <c r="B91" s="23" t="s">
        <v>101</v>
      </c>
      <c r="C91" s="18" t="s">
        <v>20</v>
      </c>
      <c r="D91" s="19">
        <v>10</v>
      </c>
      <c r="E91" s="20">
        <v>188</v>
      </c>
      <c r="F91" s="15">
        <v>210</v>
      </c>
      <c r="G91" s="15">
        <v>200</v>
      </c>
      <c r="H91" s="16"/>
      <c r="I91" s="9">
        <f t="shared" si="34"/>
        <v>188</v>
      </c>
      <c r="J91" s="9">
        <f t="shared" si="41"/>
        <v>199.33</v>
      </c>
      <c r="K91" s="9">
        <f t="shared" si="42"/>
        <v>1880</v>
      </c>
      <c r="L91" s="9">
        <f t="shared" si="36"/>
        <v>11.015141094572204</v>
      </c>
      <c r="M91" s="10">
        <f t="shared" si="43"/>
        <v>5.5260829250851371</v>
      </c>
    </row>
    <row r="92" spans="1:13" s="2" customFormat="1" ht="26.25" customHeight="1" x14ac:dyDescent="0.25">
      <c r="A92" s="17">
        <v>81</v>
      </c>
      <c r="B92" s="23" t="s">
        <v>102</v>
      </c>
      <c r="C92" s="18" t="s">
        <v>20</v>
      </c>
      <c r="D92" s="19">
        <v>6</v>
      </c>
      <c r="E92" s="20">
        <v>182</v>
      </c>
      <c r="F92" s="15">
        <v>190</v>
      </c>
      <c r="G92" s="15">
        <v>210</v>
      </c>
      <c r="H92" s="16"/>
      <c r="I92" s="9">
        <f t="shared" si="34"/>
        <v>182</v>
      </c>
      <c r="J92" s="9">
        <f t="shared" si="41"/>
        <v>194</v>
      </c>
      <c r="K92" s="9">
        <f t="shared" si="42"/>
        <v>1092</v>
      </c>
      <c r="L92" s="9">
        <f t="shared" si="36"/>
        <v>14.422205101855956</v>
      </c>
      <c r="M92" s="10">
        <f t="shared" si="43"/>
        <v>7.4341263411628642</v>
      </c>
    </row>
    <row r="93" spans="1:13" s="2" customFormat="1" ht="19.5" customHeight="1" x14ac:dyDescent="0.25">
      <c r="A93" s="17">
        <v>82</v>
      </c>
      <c r="B93" s="18" t="s">
        <v>103</v>
      </c>
      <c r="C93" s="18" t="s">
        <v>20</v>
      </c>
      <c r="D93" s="19">
        <v>2</v>
      </c>
      <c r="E93" s="20">
        <v>5100</v>
      </c>
      <c r="F93" s="15">
        <v>5300</v>
      </c>
      <c r="G93" s="15">
        <v>5260</v>
      </c>
      <c r="H93" s="16"/>
      <c r="I93" s="9">
        <f t="shared" si="34"/>
        <v>5100</v>
      </c>
      <c r="J93" s="9">
        <f t="shared" si="41"/>
        <v>5220</v>
      </c>
      <c r="K93" s="9">
        <f t="shared" si="42"/>
        <v>10200</v>
      </c>
      <c r="L93" s="9">
        <f t="shared" si="36"/>
        <v>105.83005244258362</v>
      </c>
      <c r="M93" s="10">
        <f t="shared" si="43"/>
        <v>2.0273956406625215</v>
      </c>
    </row>
    <row r="94" spans="1:13" s="2" customFormat="1" ht="27.75" customHeight="1" x14ac:dyDescent="0.25">
      <c r="A94" s="17">
        <v>83</v>
      </c>
      <c r="B94" s="25" t="s">
        <v>103</v>
      </c>
      <c r="C94" s="18" t="s">
        <v>20</v>
      </c>
      <c r="D94" s="19">
        <v>2</v>
      </c>
      <c r="E94" s="20">
        <v>6890</v>
      </c>
      <c r="F94" s="15">
        <v>7000</v>
      </c>
      <c r="G94" s="15">
        <v>7250</v>
      </c>
      <c r="H94" s="16"/>
      <c r="I94" s="9">
        <f t="shared" si="34"/>
        <v>6890</v>
      </c>
      <c r="J94" s="9">
        <f t="shared" si="41"/>
        <v>7046.67</v>
      </c>
      <c r="K94" s="9">
        <f t="shared" si="42"/>
        <v>13780</v>
      </c>
      <c r="L94" s="9">
        <f t="shared" si="36"/>
        <v>184.48125469362284</v>
      </c>
      <c r="M94" s="10">
        <f t="shared" si="43"/>
        <v>2.6179919691659017</v>
      </c>
    </row>
    <row r="95" spans="1:13" s="2" customFormat="1" ht="22.5" customHeight="1" x14ac:dyDescent="0.25">
      <c r="A95" s="17">
        <v>84</v>
      </c>
      <c r="B95" s="25" t="s">
        <v>104</v>
      </c>
      <c r="C95" s="18" t="s">
        <v>20</v>
      </c>
      <c r="D95" s="19">
        <v>6</v>
      </c>
      <c r="E95" s="20">
        <v>300</v>
      </c>
      <c r="F95" s="15">
        <v>320</v>
      </c>
      <c r="G95" s="15">
        <v>350</v>
      </c>
      <c r="H95" s="16"/>
      <c r="I95" s="9">
        <f t="shared" si="34"/>
        <v>300</v>
      </c>
      <c r="J95" s="9">
        <f>ROUND((E95+F95+G95+H95)/4,2)</f>
        <v>242.5</v>
      </c>
      <c r="K95" s="9">
        <f t="shared" si="42"/>
        <v>1800</v>
      </c>
      <c r="L95" s="9">
        <f t="shared" si="36"/>
        <v>25.16611478423583</v>
      </c>
      <c r="M95" s="10">
        <f t="shared" si="43"/>
        <v>10.377779292468384</v>
      </c>
    </row>
    <row r="96" spans="1:13" s="2" customFormat="1" ht="21.75" customHeight="1" x14ac:dyDescent="0.25">
      <c r="A96" s="17">
        <v>85</v>
      </c>
      <c r="B96" s="25" t="s">
        <v>105</v>
      </c>
      <c r="C96" s="18" t="s">
        <v>20</v>
      </c>
      <c r="D96" s="19">
        <v>6</v>
      </c>
      <c r="E96" s="20">
        <v>270</v>
      </c>
      <c r="F96" s="15">
        <v>300</v>
      </c>
      <c r="G96" s="15">
        <v>340</v>
      </c>
      <c r="H96" s="16"/>
      <c r="I96" s="9">
        <f t="shared" si="34"/>
        <v>270</v>
      </c>
      <c r="J96" s="9">
        <f t="shared" ref="J96:J97" si="44">ROUND((E96+F96+G96)/3,2)</f>
        <v>303.33</v>
      </c>
      <c r="K96" s="9">
        <f t="shared" si="42"/>
        <v>1620</v>
      </c>
      <c r="L96" s="9">
        <f t="shared" si="36"/>
        <v>35.118845842842468</v>
      </c>
      <c r="M96" s="10">
        <f t="shared" si="43"/>
        <v>11.577768714878999</v>
      </c>
    </row>
    <row r="97" spans="1:13" s="2" customFormat="1" ht="27.75" customHeight="1" x14ac:dyDescent="0.25">
      <c r="A97" s="17">
        <v>86</v>
      </c>
      <c r="B97" s="25" t="s">
        <v>106</v>
      </c>
      <c r="C97" s="18" t="s">
        <v>20</v>
      </c>
      <c r="D97" s="19">
        <v>6</v>
      </c>
      <c r="E97" s="20">
        <v>687</v>
      </c>
      <c r="F97" s="15">
        <v>680</v>
      </c>
      <c r="G97" s="15">
        <v>690</v>
      </c>
      <c r="H97" s="16"/>
      <c r="I97" s="9">
        <f t="shared" si="34"/>
        <v>687</v>
      </c>
      <c r="J97" s="9">
        <f t="shared" si="44"/>
        <v>685.67</v>
      </c>
      <c r="K97" s="9">
        <f t="shared" si="42"/>
        <v>4122</v>
      </c>
      <c r="L97" s="9">
        <f t="shared" si="36"/>
        <v>5.1316014394468841</v>
      </c>
      <c r="M97" s="10">
        <f t="shared" si="43"/>
        <v>0.74840687786353266</v>
      </c>
    </row>
    <row r="98" spans="1:13" s="2" customFormat="1" ht="23.25" customHeight="1" x14ac:dyDescent="0.25">
      <c r="A98" s="17">
        <v>87</v>
      </c>
      <c r="B98" s="25" t="s">
        <v>103</v>
      </c>
      <c r="C98" s="18" t="s">
        <v>20</v>
      </c>
      <c r="D98" s="19">
        <v>3</v>
      </c>
      <c r="E98" s="20">
        <v>6820</v>
      </c>
      <c r="F98" s="15">
        <v>7040</v>
      </c>
      <c r="G98" s="15">
        <v>7550</v>
      </c>
      <c r="H98" s="16"/>
      <c r="I98" s="9">
        <f t="shared" si="34"/>
        <v>6820</v>
      </c>
      <c r="J98" s="9">
        <f>ROUND((E98+F98+G98)/3,2)</f>
        <v>7136.67</v>
      </c>
      <c r="K98" s="9">
        <f>I98*D98</f>
        <v>20460</v>
      </c>
      <c r="L98" s="9">
        <f t="shared" si="36"/>
        <v>374.47741364911894</v>
      </c>
      <c r="M98" s="10">
        <f>L98/J98*100</f>
        <v>5.247228940796183</v>
      </c>
    </row>
    <row r="99" spans="1:13" s="2" customFormat="1" ht="19.5" customHeight="1" x14ac:dyDescent="0.25">
      <c r="A99" s="17">
        <v>88</v>
      </c>
      <c r="B99" s="23" t="s">
        <v>107</v>
      </c>
      <c r="C99" s="18" t="s">
        <v>20</v>
      </c>
      <c r="D99" s="19">
        <v>11</v>
      </c>
      <c r="E99" s="20">
        <v>95</v>
      </c>
      <c r="F99" s="15">
        <v>100</v>
      </c>
      <c r="G99" s="15">
        <v>120</v>
      </c>
      <c r="H99" s="16">
        <v>80.77</v>
      </c>
      <c r="I99" s="9">
        <f>H99</f>
        <v>80.77</v>
      </c>
      <c r="J99" s="9">
        <f t="shared" ref="J99:J103" si="45">ROUND((E99+F99+G99)/3,2)</f>
        <v>105</v>
      </c>
      <c r="K99" s="9">
        <f t="shared" ref="K99:K106" si="46">I99*D99</f>
        <v>888.46999999999991</v>
      </c>
      <c r="L99" s="9">
        <f t="shared" si="36"/>
        <v>13.228756555322953</v>
      </c>
      <c r="M99" s="10">
        <f t="shared" ref="M99:M106" si="47">L99/J99*100</f>
        <v>12.598815766974242</v>
      </c>
    </row>
    <row r="100" spans="1:13" s="2" customFormat="1" ht="28.5" customHeight="1" x14ac:dyDescent="0.25">
      <c r="A100" s="17">
        <v>89</v>
      </c>
      <c r="B100" s="23" t="s">
        <v>108</v>
      </c>
      <c r="C100" s="18" t="s">
        <v>20</v>
      </c>
      <c r="D100" s="19">
        <v>40</v>
      </c>
      <c r="E100" s="20">
        <v>500</v>
      </c>
      <c r="F100" s="15">
        <v>520</v>
      </c>
      <c r="G100" s="15">
        <v>580</v>
      </c>
      <c r="H100" s="16">
        <v>486.75</v>
      </c>
      <c r="I100" s="9">
        <f>H100</f>
        <v>486.75</v>
      </c>
      <c r="J100" s="9">
        <f t="shared" si="45"/>
        <v>533.33000000000004</v>
      </c>
      <c r="K100" s="9">
        <f t="shared" si="46"/>
        <v>19470</v>
      </c>
      <c r="L100" s="9">
        <f t="shared" si="36"/>
        <v>41.633319989322651</v>
      </c>
      <c r="M100" s="10">
        <f t="shared" si="47"/>
        <v>7.8062962873497925</v>
      </c>
    </row>
    <row r="101" spans="1:13" s="2" customFormat="1" ht="26.25" customHeight="1" x14ac:dyDescent="0.25">
      <c r="A101" s="17">
        <v>90</v>
      </c>
      <c r="B101" s="23" t="s">
        <v>124</v>
      </c>
      <c r="C101" s="18" t="s">
        <v>20</v>
      </c>
      <c r="D101" s="19">
        <v>10</v>
      </c>
      <c r="E101" s="20">
        <v>673</v>
      </c>
      <c r="F101" s="15">
        <v>690</v>
      </c>
      <c r="G101" s="15">
        <v>704</v>
      </c>
      <c r="H101" s="16"/>
      <c r="I101" s="9">
        <f t="shared" si="34"/>
        <v>673</v>
      </c>
      <c r="J101" s="9">
        <f t="shared" si="45"/>
        <v>689</v>
      </c>
      <c r="K101" s="9">
        <f t="shared" si="46"/>
        <v>6730</v>
      </c>
      <c r="L101" s="9">
        <f t="shared" si="36"/>
        <v>15.524174696260024</v>
      </c>
      <c r="M101" s="10">
        <f t="shared" si="47"/>
        <v>2.2531458194862153</v>
      </c>
    </row>
    <row r="102" spans="1:13" s="2" customFormat="1" ht="19.5" customHeight="1" x14ac:dyDescent="0.25">
      <c r="A102" s="17">
        <v>91</v>
      </c>
      <c r="B102" s="18" t="s">
        <v>109</v>
      </c>
      <c r="C102" s="18" t="s">
        <v>20</v>
      </c>
      <c r="D102" s="19">
        <v>40</v>
      </c>
      <c r="E102" s="20">
        <v>267</v>
      </c>
      <c r="F102" s="15">
        <v>300</v>
      </c>
      <c r="G102" s="15">
        <v>310</v>
      </c>
      <c r="H102" s="16"/>
      <c r="I102" s="9">
        <f t="shared" si="34"/>
        <v>267</v>
      </c>
      <c r="J102" s="9">
        <f t="shared" si="45"/>
        <v>292.33</v>
      </c>
      <c r="K102" s="9">
        <f t="shared" si="46"/>
        <v>10680</v>
      </c>
      <c r="L102" s="9">
        <f t="shared" si="36"/>
        <v>22.501851775650227</v>
      </c>
      <c r="M102" s="10">
        <f t="shared" si="47"/>
        <v>7.6974144889851299</v>
      </c>
    </row>
    <row r="103" spans="1:13" s="2" customFormat="1" ht="27.75" customHeight="1" x14ac:dyDescent="0.25">
      <c r="A103" s="17">
        <v>92</v>
      </c>
      <c r="B103" s="25" t="s">
        <v>110</v>
      </c>
      <c r="C103" s="18" t="s">
        <v>122</v>
      </c>
      <c r="D103" s="19">
        <v>15</v>
      </c>
      <c r="E103" s="20">
        <v>350</v>
      </c>
      <c r="F103" s="15">
        <v>380</v>
      </c>
      <c r="G103" s="15">
        <v>360</v>
      </c>
      <c r="H103" s="16"/>
      <c r="I103" s="9">
        <f t="shared" si="34"/>
        <v>350</v>
      </c>
      <c r="J103" s="9">
        <f t="shared" si="45"/>
        <v>363.33</v>
      </c>
      <c r="K103" s="9">
        <f t="shared" si="46"/>
        <v>5250</v>
      </c>
      <c r="L103" s="9">
        <f t="shared" si="36"/>
        <v>15.275252316519467</v>
      </c>
      <c r="M103" s="10">
        <f t="shared" si="47"/>
        <v>4.2042364562572505</v>
      </c>
    </row>
    <row r="104" spans="1:13" s="2" customFormat="1" ht="22.5" customHeight="1" x14ac:dyDescent="0.25">
      <c r="A104" s="17">
        <v>93</v>
      </c>
      <c r="B104" s="25" t="s">
        <v>108</v>
      </c>
      <c r="C104" s="18" t="s">
        <v>123</v>
      </c>
      <c r="D104" s="19">
        <v>2</v>
      </c>
      <c r="E104" s="20">
        <v>5800</v>
      </c>
      <c r="F104" s="15">
        <v>5970</v>
      </c>
      <c r="G104" s="15">
        <v>6300</v>
      </c>
      <c r="H104" s="16"/>
      <c r="I104" s="9">
        <f t="shared" si="34"/>
        <v>5800</v>
      </c>
      <c r="J104" s="9">
        <f>ROUND((E104+F104+G104+H104)/4,2)</f>
        <v>4517.5</v>
      </c>
      <c r="K104" s="9">
        <f t="shared" si="46"/>
        <v>11600</v>
      </c>
      <c r="L104" s="9">
        <f t="shared" si="36"/>
        <v>254.23086620891124</v>
      </c>
      <c r="M104" s="10">
        <f t="shared" si="47"/>
        <v>5.6276893460744049</v>
      </c>
    </row>
    <row r="105" spans="1:13" s="2" customFormat="1" ht="21.75" customHeight="1" x14ac:dyDescent="0.25">
      <c r="A105" s="17">
        <v>94</v>
      </c>
      <c r="B105" s="25" t="s">
        <v>111</v>
      </c>
      <c r="C105" s="18" t="s">
        <v>20</v>
      </c>
      <c r="D105" s="19">
        <v>50</v>
      </c>
      <c r="E105" s="20">
        <v>120</v>
      </c>
      <c r="F105" s="15">
        <v>130</v>
      </c>
      <c r="G105" s="15">
        <v>163</v>
      </c>
      <c r="H105" s="16">
        <v>111.41</v>
      </c>
      <c r="I105" s="9">
        <f>H105</f>
        <v>111.41</v>
      </c>
      <c r="J105" s="9">
        <f t="shared" ref="J105:J106" si="48">ROUND((E105+F105+G105)/3,2)</f>
        <v>137.66999999999999</v>
      </c>
      <c r="K105" s="9">
        <f t="shared" si="46"/>
        <v>5570.5</v>
      </c>
      <c r="L105" s="9">
        <f t="shared" si="36"/>
        <v>22.501851775650202</v>
      </c>
      <c r="M105" s="10">
        <f t="shared" si="47"/>
        <v>16.344775024079468</v>
      </c>
    </row>
    <row r="106" spans="1:13" s="2" customFormat="1" ht="29.25" customHeight="1" x14ac:dyDescent="0.25">
      <c r="A106" s="17">
        <v>95</v>
      </c>
      <c r="B106" s="25" t="s">
        <v>112</v>
      </c>
      <c r="C106" s="18" t="s">
        <v>20</v>
      </c>
      <c r="D106" s="19">
        <v>20</v>
      </c>
      <c r="E106" s="20">
        <v>122</v>
      </c>
      <c r="F106" s="15">
        <v>130</v>
      </c>
      <c r="G106" s="15">
        <v>134</v>
      </c>
      <c r="H106" s="16">
        <v>98.15</v>
      </c>
      <c r="I106" s="9">
        <f>H106</f>
        <v>98.15</v>
      </c>
      <c r="J106" s="9">
        <f t="shared" si="48"/>
        <v>128.66999999999999</v>
      </c>
      <c r="K106" s="9">
        <f t="shared" si="46"/>
        <v>1963</v>
      </c>
      <c r="L106" s="9">
        <f t="shared" si="36"/>
        <v>6.1101009266077861</v>
      </c>
      <c r="M106" s="10">
        <f t="shared" si="47"/>
        <v>4.7486600812992821</v>
      </c>
    </row>
    <row r="107" spans="1:13" s="2" customFormat="1" ht="23.25" customHeight="1" x14ac:dyDescent="0.25">
      <c r="A107" s="17">
        <v>96</v>
      </c>
      <c r="B107" s="25" t="s">
        <v>113</v>
      </c>
      <c r="C107" s="18" t="s">
        <v>20</v>
      </c>
      <c r="D107" s="19">
        <v>10</v>
      </c>
      <c r="E107" s="20">
        <v>950</v>
      </c>
      <c r="F107" s="15">
        <v>980</v>
      </c>
      <c r="G107" s="15">
        <v>1030</v>
      </c>
      <c r="H107" s="16"/>
      <c r="I107" s="9">
        <f t="shared" si="34"/>
        <v>950</v>
      </c>
      <c r="J107" s="9">
        <f>ROUND((E107+F107+G107)/3,2)</f>
        <v>986.67</v>
      </c>
      <c r="K107" s="9">
        <f>I107*D107</f>
        <v>9500</v>
      </c>
      <c r="L107" s="9">
        <f t="shared" si="36"/>
        <v>40.414518843273804</v>
      </c>
      <c r="M107" s="10">
        <f>L107/J107*100</f>
        <v>4.0960522609660579</v>
      </c>
    </row>
    <row r="108" spans="1:13" s="2" customFormat="1" ht="19.5" customHeight="1" x14ac:dyDescent="0.25">
      <c r="A108" s="17">
        <v>97</v>
      </c>
      <c r="B108" s="23" t="s">
        <v>114</v>
      </c>
      <c r="C108" s="18" t="s">
        <v>20</v>
      </c>
      <c r="D108" s="19">
        <v>1</v>
      </c>
      <c r="E108" s="20">
        <v>14000</v>
      </c>
      <c r="F108" s="15">
        <v>14500</v>
      </c>
      <c r="G108" s="15">
        <v>14100</v>
      </c>
      <c r="H108" s="16"/>
      <c r="I108" s="9">
        <f t="shared" si="34"/>
        <v>14000</v>
      </c>
      <c r="J108" s="9">
        <f t="shared" ref="J108:J112" si="49">ROUND((E108+F108+G108)/3,2)</f>
        <v>14200</v>
      </c>
      <c r="K108" s="9">
        <f t="shared" ref="K108:K112" si="50">I108*D108</f>
        <v>14000</v>
      </c>
      <c r="L108" s="9">
        <f t="shared" si="36"/>
        <v>264.57513110645908</v>
      </c>
      <c r="M108" s="10">
        <f t="shared" ref="M108:M112" si="51">L108/J108*100</f>
        <v>1.8632051486370358</v>
      </c>
    </row>
    <row r="109" spans="1:13" s="2" customFormat="1" ht="28.5" customHeight="1" x14ac:dyDescent="0.25">
      <c r="A109" s="17">
        <v>98</v>
      </c>
      <c r="B109" s="23" t="s">
        <v>115</v>
      </c>
      <c r="C109" s="18" t="s">
        <v>20</v>
      </c>
      <c r="D109" s="19">
        <v>60</v>
      </c>
      <c r="E109" s="20">
        <v>250</v>
      </c>
      <c r="F109" s="15">
        <v>260</v>
      </c>
      <c r="G109" s="15">
        <v>270</v>
      </c>
      <c r="H109" s="16"/>
      <c r="I109" s="9">
        <f t="shared" si="34"/>
        <v>250</v>
      </c>
      <c r="J109" s="9">
        <f t="shared" si="49"/>
        <v>260</v>
      </c>
      <c r="K109" s="9">
        <f t="shared" si="50"/>
        <v>15000</v>
      </c>
      <c r="L109" s="9">
        <f t="shared" si="36"/>
        <v>10</v>
      </c>
      <c r="M109" s="10">
        <f t="shared" si="51"/>
        <v>3.8461538461538463</v>
      </c>
    </row>
    <row r="110" spans="1:13" s="2" customFormat="1" ht="26.25" customHeight="1" x14ac:dyDescent="0.25">
      <c r="A110" s="17">
        <v>99</v>
      </c>
      <c r="B110" s="23" t="s">
        <v>116</v>
      </c>
      <c r="C110" s="18" t="s">
        <v>20</v>
      </c>
      <c r="D110" s="19">
        <v>3</v>
      </c>
      <c r="E110" s="20">
        <v>1250</v>
      </c>
      <c r="F110" s="15">
        <v>1300</v>
      </c>
      <c r="G110" s="15">
        <v>1340</v>
      </c>
      <c r="H110" s="16"/>
      <c r="I110" s="9">
        <f t="shared" si="34"/>
        <v>1250</v>
      </c>
      <c r="J110" s="9">
        <f t="shared" si="49"/>
        <v>1296.67</v>
      </c>
      <c r="K110" s="9">
        <f t="shared" si="50"/>
        <v>3750</v>
      </c>
      <c r="L110" s="9">
        <f t="shared" si="36"/>
        <v>45.09249752822894</v>
      </c>
      <c r="M110" s="10">
        <f t="shared" si="51"/>
        <v>3.4775615637154353</v>
      </c>
    </row>
    <row r="111" spans="1:13" s="2" customFormat="1" ht="19.5" customHeight="1" x14ac:dyDescent="0.25">
      <c r="A111" s="17">
        <v>100</v>
      </c>
      <c r="B111" s="18" t="s">
        <v>116</v>
      </c>
      <c r="C111" s="18" t="s">
        <v>20</v>
      </c>
      <c r="D111" s="19">
        <v>3</v>
      </c>
      <c r="E111" s="20">
        <v>1250</v>
      </c>
      <c r="F111" s="15">
        <v>1300</v>
      </c>
      <c r="G111" s="15">
        <v>1340</v>
      </c>
      <c r="H111" s="16"/>
      <c r="I111" s="9">
        <f t="shared" si="34"/>
        <v>1250</v>
      </c>
      <c r="J111" s="9">
        <f t="shared" si="49"/>
        <v>1296.67</v>
      </c>
      <c r="K111" s="9">
        <f t="shared" si="50"/>
        <v>3750</v>
      </c>
      <c r="L111" s="9">
        <f t="shared" si="36"/>
        <v>45.09249752822894</v>
      </c>
      <c r="M111" s="10">
        <f t="shared" si="51"/>
        <v>3.4775615637154353</v>
      </c>
    </row>
    <row r="112" spans="1:13" s="2" customFormat="1" ht="27.75" customHeight="1" x14ac:dyDescent="0.25">
      <c r="A112" s="17">
        <v>101</v>
      </c>
      <c r="B112" s="25" t="s">
        <v>117</v>
      </c>
      <c r="C112" s="18" t="s">
        <v>20</v>
      </c>
      <c r="D112" s="19">
        <v>12</v>
      </c>
      <c r="E112" s="20">
        <v>2700</v>
      </c>
      <c r="F112" s="15">
        <v>2900</v>
      </c>
      <c r="G112" s="15">
        <v>3100</v>
      </c>
      <c r="H112" s="16"/>
      <c r="I112" s="9">
        <f t="shared" si="34"/>
        <v>2700</v>
      </c>
      <c r="J112" s="9">
        <f t="shared" si="49"/>
        <v>2900</v>
      </c>
      <c r="K112" s="9">
        <f t="shared" si="50"/>
        <v>32400</v>
      </c>
      <c r="L112" s="9">
        <f t="shared" si="36"/>
        <v>200</v>
      </c>
      <c r="M112" s="10">
        <f t="shared" si="51"/>
        <v>6.8965517241379306</v>
      </c>
    </row>
    <row r="113" spans="1:13" x14ac:dyDescent="0.25">
      <c r="A113" s="32" t="s">
        <v>5</v>
      </c>
      <c r="B113" s="32"/>
      <c r="C113" s="32"/>
      <c r="D113" s="32"/>
      <c r="E113" s="32"/>
      <c r="F113" s="32"/>
      <c r="G113" s="32"/>
      <c r="H113" s="11"/>
      <c r="I113" s="11"/>
      <c r="J113" s="11"/>
      <c r="K113" s="12">
        <f>SUM(K12:K112)</f>
        <v>417477.97</v>
      </c>
      <c r="L113" s="13"/>
      <c r="M113" s="14"/>
    </row>
    <row r="114" spans="1:13" ht="30.75" customHeight="1" x14ac:dyDescent="0.25">
      <c r="A114" s="3" t="s">
        <v>6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 x14ac:dyDescent="0.25">
      <c r="A115" s="27" t="s">
        <v>18</v>
      </c>
      <c r="B115" s="27"/>
      <c r="C115" s="27"/>
      <c r="D115" s="27"/>
      <c r="E115" s="27"/>
      <c r="F115" s="27"/>
      <c r="G115" s="27"/>
      <c r="H115" s="7"/>
      <c r="I115" s="7"/>
      <c r="J115" s="7"/>
      <c r="K115" s="6">
        <f>K113</f>
        <v>417477.97</v>
      </c>
      <c r="L115" s="5" t="s">
        <v>14</v>
      </c>
      <c r="M115" s="5"/>
    </row>
    <row r="116" spans="1:13" ht="26.25" customHeight="1" x14ac:dyDescent="0.25">
      <c r="A116" s="21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</row>
    <row r="117" spans="1:13" ht="33" customHeight="1" x14ac:dyDescent="0.25">
      <c r="A117" s="7" t="s">
        <v>13</v>
      </c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</row>
    <row r="118" spans="1:13" x14ac:dyDescent="0.25">
      <c r="A118" s="27" t="s">
        <v>23</v>
      </c>
      <c r="B118" s="27"/>
      <c r="C118" s="27"/>
      <c r="G118" s="2"/>
      <c r="H118" s="2"/>
      <c r="I118" s="2"/>
      <c r="J118" s="2"/>
      <c r="K118" s="2"/>
      <c r="L118" s="2"/>
      <c r="M118" s="2"/>
    </row>
    <row r="119" spans="1:13" x14ac:dyDescent="0.25">
      <c r="A119" s="3"/>
      <c r="B119" s="4"/>
      <c r="C119" s="4"/>
      <c r="D119" s="4"/>
      <c r="G119" s="2"/>
      <c r="H119" s="2"/>
      <c r="I119" s="2"/>
      <c r="J119" s="2"/>
      <c r="K119" s="2"/>
      <c r="L119" s="2"/>
      <c r="M119" s="2"/>
    </row>
    <row r="120" spans="1:13" x14ac:dyDescent="0.25">
      <c r="A120" s="2"/>
      <c r="G120" s="2"/>
      <c r="H120" s="2"/>
      <c r="I120" s="2"/>
      <c r="J120" s="2"/>
      <c r="K120" s="2"/>
      <c r="L120" s="2"/>
      <c r="M120" s="2"/>
    </row>
  </sheetData>
  <mergeCells count="8">
    <mergeCell ref="G1:M4"/>
    <mergeCell ref="A118:C118"/>
    <mergeCell ref="A6:M6"/>
    <mergeCell ref="A7:M7"/>
    <mergeCell ref="A8:M9"/>
    <mergeCell ref="A10:M10"/>
    <mergeCell ref="A113:G113"/>
    <mergeCell ref="A115:G115"/>
  </mergeCells>
  <phoneticPr fontId="5" type="noConversion"/>
  <pageMargins left="0.7" right="0.7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Лист1!Par0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АХР</cp:lastModifiedBy>
  <cp:lastPrinted>2026-07-01T10:42:15Z</cp:lastPrinted>
  <dcterms:created xsi:type="dcterms:W3CDTF">2015-06-05T18:19:34Z</dcterms:created>
  <dcterms:modified xsi:type="dcterms:W3CDTF">2026-07-01T10:44:57Z</dcterms:modified>
</cp:coreProperties>
</file>