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225" activeTab="1"/>
  </bookViews>
  <sheets>
    <sheet name="НМЦК-п.3.7.1" sheetId="8" r:id="rId1"/>
    <sheet name="Прилож.1 - п.3.7.1" sheetId="9" r:id="rId2"/>
  </sheets>
  <calcPr calcId="125725" fullPrecision="0"/>
</workbook>
</file>

<file path=xl/calcChain.xml><?xml version="1.0" encoding="utf-8"?>
<calcChain xmlns="http://schemas.openxmlformats.org/spreadsheetml/2006/main">
  <c r="A3" i="8"/>
  <c r="H11" i="9" l="1"/>
  <c r="K11"/>
  <c r="N11" s="1"/>
  <c r="L11"/>
  <c r="M11" l="1"/>
  <c r="N12"/>
  <c r="C9" i="8" s="1"/>
</calcChain>
</file>

<file path=xl/sharedStrings.xml><?xml version="1.0" encoding="utf-8"?>
<sst xmlns="http://schemas.openxmlformats.org/spreadsheetml/2006/main" count="42" uniqueCount="42">
  <si>
    <t>(предмет контракта)</t>
  </si>
  <si>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</si>
  <si>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</si>
  <si>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</si>
  <si>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</si>
  <si>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</si>
  <si>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</si>
  <si>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</si>
  <si>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</si>
  <si>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</si>
  <si>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</si>
  <si>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</si>
  <si>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Обоснование начальной (максимальной) цены контракта (НМЦК)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</si>
  <si>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</si>
  <si>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</si>
  <si>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10 = кол-во ответов ИЦИ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</si>
  <si>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</si>
  <si>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</si>
  <si>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ед. измерения</t>
  </si>
  <si>
    <t>В начальную (максимальную) цену контракта включены все расходы, в том числе заработную плату персонала, материалы, транспортные расходы, страхование, таможенные пошлины, налоги и другие обязательные платежи, а также прочие расходы, связанные с исполнением Контракта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</si>
  <si>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</si>
  <si>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</si>
  <si>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>Валюта, используемая для формирования цены контракта и расчетов с поставщиками (подрядчиками, исполнителями)</t>
  </si>
  <si>
    <t xml:space="preserve">Начальная (максимальная) цена контракта, руб. </t>
  </si>
  <si>
    <t>Российский рубль.</t>
  </si>
  <si>
    <t>ИЦИ №2(без НДС)</t>
  </si>
  <si>
    <t>ИЦИ №3(без НДС)</t>
  </si>
  <si>
    <t>ИЦИ №1(без НДС)</t>
  </si>
  <si>
    <t>ККН</t>
  </si>
  <si>
    <t xml:space="preserve"> НМЦКнорм, руб</t>
  </si>
  <si>
    <t xml:space="preserve">Предельная стоимость из Распоряжения Комитета по государственному заказу
Санкт-Петербурга от 31.05.2018 N 100-р
</t>
  </si>
  <si>
    <t>Должностное лицо Заказчика, ответственное за соблюдение требований при обосновании начальной (максимальной) цены контракта, установленных законодательством Российской Федерации о контрактной системе в сфере закупок:
Заместитель директора по АХР
_______________________________________./  С.Л.Мельниченко</t>
  </si>
  <si>
    <t xml:space="preserve">Метод сопоставимых рыночных цен (анализ рынка)
</t>
  </si>
  <si>
    <t xml:space="preserve">Определение и обоснование НМЦК методом сопоставимых рыночных цен (анализ рынка) </t>
  </si>
  <si>
    <t>Усл.ед.</t>
  </si>
  <si>
    <r>
      <t xml:space="preserve"> ответы получены от 3-х поставщиков </t>
    </r>
    <r>
      <rPr>
        <sz val="9"/>
        <color rgb="FFFF0000"/>
        <rFont val="Times New Roman"/>
        <family val="1"/>
        <charset val="204"/>
      </rPr>
      <t>ИЦИ -1вх. №  504 от 29 июня 2026, ИЦИ -2 вх. № 302 от 29 июня 2026, ИЦИ -3 вх. №  217 от 26 июня 2026</t>
    </r>
  </si>
  <si>
    <t>Техническое освидетельствование и испытание на водоотдачу системы
внутреннего противопожарного водопровода в 2026
году</t>
  </si>
  <si>
    <t>Оказание услуг по техническому освидетельствованию и испытания на водоотдачу системы внутреннего противопожарного водопровода для Государственное бюджетное общеобразовательное учреждение гимназия №405 Красногвардейского района Санкт-Петербурга для нужд Санкт-Петербурга в 2026 году.</t>
  </si>
  <si>
    <r>
      <t xml:space="preserve">Заказчиком было направлены запрос от </t>
    </r>
    <r>
      <rPr>
        <sz val="12"/>
        <color rgb="FFFF0000"/>
        <rFont val="Times New Roman"/>
        <family val="1"/>
        <charset val="204"/>
      </rPr>
      <t>22.05.2026    № б/н</t>
    </r>
    <r>
      <rPr>
        <sz val="12"/>
        <color indexed="8"/>
        <rFont val="Times New Roman"/>
        <family val="1"/>
        <charset val="204"/>
      </rPr>
      <t xml:space="preserve">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</si>
  <si>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Государственное бюджетное общеобразовательное учреждение гимназия №405 Красногвардейского района Санкт-Петербурга для нужд Санкт-Петербурга в 2026 году.</t>
  </si>
  <si>
    <t>ОКПД2</t>
  </si>
  <si>
    <t>84.25.11.120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</si>
</sst>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27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9"/>
      <name val="Times New Roman"/>
      <family val="1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horizontal="left" vertical="center"/>
    </xf>
  </cellStyleXfs>
  <cellXfs count="83">
    <xf numFmtId="0" fontId="0" fillId="0" borderId="0" xfId="0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Fill="1"/>
    <xf numFmtId="9" fontId="0" fillId="0" borderId="0" xfId="0" applyNumberFormat="1"/>
    <xf numFmtId="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" fontId="11" fillId="0" borderId="2" xfId="0" applyNumberFormat="1" applyFont="1" applyFill="1" applyBorder="1" applyAlignment="1">
      <alignment vertical="center" wrapText="1"/>
    </xf>
    <xf numFmtId="2" fontId="0" fillId="0" borderId="0" xfId="0" applyNumberFormat="1" applyFill="1"/>
    <xf numFmtId="14" fontId="10" fillId="0" borderId="0" xfId="0" applyNumberFormat="1" applyFont="1" applyAlignment="1">
      <alignment horizontal="left" vertical="center"/>
    </xf>
    <xf numFmtId="2" fontId="0" fillId="0" borderId="0" xfId="0" applyNumberFormat="1"/>
    <xf numFmtId="0" fontId="14" fillId="0" borderId="5" xfId="0" applyFont="1" applyBorder="1" applyAlignment="1">
      <alignment wrapText="1"/>
    </xf>
    <xf numFmtId="0" fontId="14" fillId="0" borderId="6" xfId="0" applyFont="1" applyBorder="1" applyAlignment="1">
      <alignment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10" fontId="16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" fontId="19" fillId="0" borderId="2" xfId="0" applyNumberFormat="1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right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/>
    </xf>
    <xf numFmtId="164" fontId="16" fillId="0" borderId="2" xfId="0" applyNumberFormat="1" applyFont="1" applyBorder="1" applyAlignment="1"/>
    <xf numFmtId="0" fontId="0" fillId="0" borderId="16" xfId="0" applyFill="1" applyBorder="1"/>
    <xf numFmtId="0" fontId="16" fillId="0" borderId="10" xfId="0" applyFont="1" applyFill="1" applyBorder="1" applyAlignment="1">
      <alignment horizontal="center" vertical="center" wrapText="1"/>
    </xf>
    <xf numFmtId="0" fontId="0" fillId="0" borderId="10" xfId="0" applyFill="1" applyBorder="1"/>
    <xf numFmtId="2" fontId="0" fillId="0" borderId="4" xfId="0" applyNumberFormat="1" applyFill="1" applyBorder="1"/>
    <xf numFmtId="2" fontId="0" fillId="0" borderId="16" xfId="0" applyNumberFormat="1" applyFill="1" applyBorder="1"/>
    <xf numFmtId="0" fontId="26" fillId="3" borderId="18" xfId="0" applyFont="1" applyFill="1" applyBorder="1" applyAlignment="1">
      <alignment horizontal="left" vertical="top" wrapText="1"/>
    </xf>
    <xf numFmtId="4" fontId="8" fillId="0" borderId="0" xfId="0" applyNumberFormat="1" applyFont="1" applyAlignment="1">
      <alignment vertical="center" wrapText="1"/>
    </xf>
    <xf numFmtId="9" fontId="0" fillId="0" borderId="2" xfId="0" applyNumberFormat="1" applyBorder="1"/>
    <xf numFmtId="0" fontId="0" fillId="0" borderId="2" xfId="0" applyBorder="1"/>
    <xf numFmtId="0" fontId="10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4" fontId="15" fillId="0" borderId="12" xfId="0" applyNumberFormat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2">
    <cellStyle name="S15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8</xdr:row>
      <xdr:rowOff>85725</xdr:rowOff>
    </xdr:from>
    <xdr:to>
      <xdr:col>7</xdr:col>
      <xdr:colOff>523875</xdr:colOff>
      <xdr:row>8</xdr:row>
      <xdr:rowOff>476250</xdr:rowOff>
    </xdr:to>
    <xdr:pic>
      <xdr:nvPicPr>
        <xdr:cNvPr id="2370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9A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762375" y="2743200"/>
          <a:ext cx="4381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9525</xdr:colOff>
      <xdr:row>8</xdr:row>
      <xdr:rowOff>552450</xdr:rowOff>
    </xdr:from>
    <xdr:to>
      <xdr:col>13</xdr:col>
      <xdr:colOff>676275</xdr:colOff>
      <xdr:row>8</xdr:row>
      <xdr:rowOff>828675</xdr:rowOff>
    </xdr:to>
    <xdr:pic>
      <xdr:nvPicPr>
        <xdr:cNvPr id="2370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9B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315200" y="3209925"/>
          <a:ext cx="6667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9</xdr:row>
      <xdr:rowOff>19050</xdr:rowOff>
    </xdr:from>
    <xdr:to>
      <xdr:col>12</xdr:col>
      <xdr:colOff>200025</xdr:colOff>
      <xdr:row>9</xdr:row>
      <xdr:rowOff>523875</xdr:rowOff>
    </xdr:to>
    <xdr:pic>
      <xdr:nvPicPr>
        <xdr:cNvPr id="23708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100-00009C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4038600"/>
          <a:ext cx="8382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971550</xdr:rowOff>
    </xdr:from>
    <xdr:to>
      <xdr:col>12</xdr:col>
      <xdr:colOff>704850</xdr:colOff>
      <xdr:row>8</xdr:row>
      <xdr:rowOff>1343025</xdr:rowOff>
    </xdr:to>
    <xdr:pic>
      <xdr:nvPicPr>
        <xdr:cNvPr id="23709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100-00009D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29400" y="3629025"/>
          <a:ext cx="6381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9</xdr:row>
      <xdr:rowOff>76200</xdr:rowOff>
    </xdr:from>
    <xdr:to>
      <xdr:col>10</xdr:col>
      <xdr:colOff>447675</xdr:colOff>
      <xdr:row>9</xdr:row>
      <xdr:rowOff>381000</xdr:rowOff>
    </xdr:to>
    <xdr:pic>
      <xdr:nvPicPr>
        <xdr:cNvPr id="23710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9E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457825" y="4095750"/>
          <a:ext cx="2667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161925</xdr:colOff>
      <xdr:row>6</xdr:row>
      <xdr:rowOff>142875</xdr:rowOff>
    </xdr:from>
    <xdr:to>
      <xdr:col>13</xdr:col>
      <xdr:colOff>600075</xdr:colOff>
      <xdr:row>7</xdr:row>
      <xdr:rowOff>200025</xdr:rowOff>
    </xdr:to>
    <xdr:pic>
      <xdr:nvPicPr>
        <xdr:cNvPr id="23711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9F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467600" y="2305050"/>
          <a:ext cx="4381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85725</xdr:colOff>
      <xdr:row>8</xdr:row>
      <xdr:rowOff>85725</xdr:rowOff>
    </xdr:from>
    <xdr:to>
      <xdr:col>7</xdr:col>
      <xdr:colOff>523875</xdr:colOff>
      <xdr:row>8</xdr:row>
      <xdr:rowOff>476250</xdr:rowOff>
    </xdr:to>
    <xdr:pic>
      <xdr:nvPicPr>
        <xdr:cNvPr id="23699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93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762375" y="2743200"/>
          <a:ext cx="4381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9525</xdr:colOff>
      <xdr:row>8</xdr:row>
      <xdr:rowOff>552450</xdr:rowOff>
    </xdr:from>
    <xdr:to>
      <xdr:col>13</xdr:col>
      <xdr:colOff>676275</xdr:colOff>
      <xdr:row>8</xdr:row>
      <xdr:rowOff>828675</xdr:rowOff>
    </xdr:to>
    <xdr:pic>
      <xdr:nvPicPr>
        <xdr:cNvPr id="23700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94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315200" y="3209925"/>
          <a:ext cx="6667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9</xdr:row>
      <xdr:rowOff>19050</xdr:rowOff>
    </xdr:from>
    <xdr:to>
      <xdr:col>12</xdr:col>
      <xdr:colOff>200025</xdr:colOff>
      <xdr:row>9</xdr:row>
      <xdr:rowOff>523875</xdr:rowOff>
    </xdr:to>
    <xdr:pic>
      <xdr:nvPicPr>
        <xdr:cNvPr id="23701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100-000095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4038600"/>
          <a:ext cx="8382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971550</xdr:rowOff>
    </xdr:from>
    <xdr:to>
      <xdr:col>12</xdr:col>
      <xdr:colOff>704850</xdr:colOff>
      <xdr:row>8</xdr:row>
      <xdr:rowOff>1343025</xdr:rowOff>
    </xdr:to>
    <xdr:pic>
      <xdr:nvPicPr>
        <xdr:cNvPr id="23702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100-000096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29400" y="3629025"/>
          <a:ext cx="6381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9</xdr:row>
      <xdr:rowOff>76200</xdr:rowOff>
    </xdr:from>
    <xdr:to>
      <xdr:col>10</xdr:col>
      <xdr:colOff>447675</xdr:colOff>
      <xdr:row>9</xdr:row>
      <xdr:rowOff>381000</xdr:rowOff>
    </xdr:to>
    <xdr:pic>
      <xdr:nvPicPr>
        <xdr:cNvPr id="2370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975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457825" y="4095750"/>
          <a:ext cx="2667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178490</xdr:colOff>
      <xdr:row>11</xdr:row>
      <xdr:rowOff>0</xdr:rowOff>
    </xdr:from>
    <xdr:to>
      <xdr:col>12</xdr:col>
      <xdr:colOff>616640</xdr:colOff>
      <xdr:row>12</xdr:row>
      <xdr:rowOff>57150</xdr:rowOff>
    </xdr:to>
    <xdr:pic>
      <xdr:nvPicPr>
        <xdr:cNvPr id="18" name="Picture 1" descr="C:\Temp\KClipboardExport\7d4qbwfz.gif">
          <a:extLst>
            <a:ext uri="{FF2B5EF4-FFF2-40B4-BE49-F238E27FC236}">
              <a16:creationId xmlns:a16="http://schemas.microsoft.com/office/drawing/2014/main" xmlns="" id="{CBC0E62D-9673-4CE1-B229-3634AA8FA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430164" y="10115136"/>
          <a:ext cx="4381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K15"/>
  <sheetViews>
    <sheetView workbookViewId="0">
      <selection sqref="A1:E1"/>
    </sheetView>
  </sheetViews>
  <sheetFormatPr defaultRowHeight="15"/>
  <cols>
    <col min="1" max="1" width="4" style="3" customWidth="1"/>
    <col min="2" max="2" width="29" style="2" customWidth="1"/>
    <col min="3" max="4" width="9.140625" style="1"/>
    <col min="5" max="5" width="27.42578125" style="1" customWidth="1"/>
    <col min="6" max="16384" width="9.140625" style="1"/>
  </cols>
  <sheetData>
    <row r="1" spans="1:11" ht="56.45" customHeight="1">
      <c r="A1" s="54" t="s">
        <v>39</v>
      </c>
      <c r="B1" s="54"/>
      <c r="C1" s="54"/>
      <c r="D1" s="54"/>
      <c r="E1" s="54"/>
    </row>
    <row r="2" spans="1:11" ht="25.5" customHeight="1">
      <c r="A2" s="55" t="s">
        <v>12</v>
      </c>
      <c r="B2" s="55"/>
      <c r="C2" s="55"/>
      <c r="D2" s="55"/>
      <c r="E2" s="55"/>
    </row>
    <row r="3" spans="1:11" ht="52.5" customHeight="1">
      <c r="A3" s="56" t="str">
        <f>'Прилож.1 - п.3.7.1'!A3:P3</f>
        <v>Оказание услуг по техническому освидетельствованию и испытания на водоотдачу системы внутреннего противопожарного водопровода для Государственное бюджетное общеобразовательное учреждение гимназия №405 Красногвардейского района Санкт-Петербурга для нужд Санкт-Петербурга в 2026 году.</v>
      </c>
      <c r="B3" s="56"/>
      <c r="C3" s="56"/>
      <c r="D3" s="56"/>
      <c r="E3" s="56"/>
    </row>
    <row r="4" spans="1:11" ht="15.75" customHeight="1">
      <c r="A4" s="57" t="s">
        <v>0</v>
      </c>
      <c r="B4" s="57"/>
      <c r="C4" s="57"/>
      <c r="D4" s="57"/>
      <c r="E4" s="57"/>
    </row>
    <row r="5" spans="1:11" ht="16.5" thickBot="1">
      <c r="A5" s="4"/>
      <c r="B5" s="4"/>
    </row>
    <row r="6" spans="1:11" ht="92.25" customHeight="1" thickBot="1">
      <c r="A6" s="21">
        <v>1</v>
      </c>
      <c r="B6" s="23" t="s">
        <v>20</v>
      </c>
      <c r="C6" s="59" t="s">
        <v>32</v>
      </c>
      <c r="D6" s="60"/>
      <c r="E6" s="61"/>
    </row>
    <row r="7" spans="1:11" ht="117" customHeight="1" thickBot="1">
      <c r="A7" s="22">
        <v>2</v>
      </c>
      <c r="B7" s="24" t="s">
        <v>21</v>
      </c>
      <c r="C7" s="62" t="s">
        <v>19</v>
      </c>
      <c r="D7" s="63"/>
      <c r="E7" s="64"/>
    </row>
    <row r="8" spans="1:11" ht="76.5" customHeight="1" thickBot="1">
      <c r="A8" s="22">
        <v>3</v>
      </c>
      <c r="B8" s="24" t="s">
        <v>22</v>
      </c>
      <c r="C8" s="59" t="s">
        <v>24</v>
      </c>
      <c r="D8" s="60"/>
      <c r="E8" s="61"/>
      <c r="K8" s="50"/>
    </row>
    <row r="9" spans="1:11" ht="29.25" customHeight="1" thickBot="1">
      <c r="A9" s="22">
        <v>4</v>
      </c>
      <c r="B9" s="24" t="s">
        <v>23</v>
      </c>
      <c r="C9" s="65">
        <f>'Прилож.1 - п.3.7.1'!N12</f>
        <v>9166.66</v>
      </c>
      <c r="D9" s="66"/>
      <c r="E9" s="67"/>
    </row>
    <row r="10" spans="1:11" ht="15.75">
      <c r="A10" s="5"/>
      <c r="B10" s="5"/>
    </row>
    <row r="11" spans="1:11" ht="155.44999999999999" customHeight="1">
      <c r="A11" s="58" t="s">
        <v>31</v>
      </c>
      <c r="B11" s="58"/>
      <c r="C11" s="58"/>
      <c r="D11" s="58"/>
      <c r="E11" s="58"/>
    </row>
    <row r="12" spans="1:11" ht="15.75">
      <c r="A12" s="53"/>
      <c r="B12" s="53"/>
      <c r="C12" s="53"/>
      <c r="D12" s="53"/>
      <c r="E12" s="53"/>
    </row>
    <row r="13" spans="1:11" ht="15.75">
      <c r="A13" s="5"/>
      <c r="B13" s="5"/>
    </row>
    <row r="14" spans="1:11" ht="15.75">
      <c r="A14" s="19"/>
      <c r="B14" s="5"/>
    </row>
    <row r="15" spans="1:11" ht="15.75">
      <c r="A15" s="6"/>
      <c r="B15" s="5"/>
    </row>
  </sheetData>
  <mergeCells count="10">
    <mergeCell ref="A12:E12"/>
    <mergeCell ref="A1:E1"/>
    <mergeCell ref="A2:E2"/>
    <mergeCell ref="A3:E3"/>
    <mergeCell ref="A4:E4"/>
    <mergeCell ref="A11:E11"/>
    <mergeCell ref="C6:E6"/>
    <mergeCell ref="C7:E7"/>
    <mergeCell ref="C8:E8"/>
    <mergeCell ref="C9:E9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W20"/>
  <sheetViews>
    <sheetView tabSelected="1" topLeftCell="A4" zoomScale="115" zoomScaleNormal="115" workbookViewId="0">
      <selection activeCell="K11" sqref="K11"/>
    </sheetView>
  </sheetViews>
  <sheetFormatPr defaultRowHeight="15"/>
  <cols>
    <col min="1" max="1" width="3.7109375" style="7" customWidth="1"/>
    <col min="2" max="2" width="48.42578125" style="7" customWidth="1"/>
    <col min="3" max="3" width="8.7109375" style="7" customWidth="1"/>
    <col min="4" max="4" width="8.85546875" style="7" customWidth="1"/>
    <col min="5" max="5" width="10.28515625" style="7" customWidth="1"/>
    <col min="6" max="6" width="3.42578125" style="7" customWidth="1"/>
    <col min="7" max="7" width="2.28515625" style="7" customWidth="1"/>
    <col min="8" max="8" width="10.7109375" style="7" customWidth="1"/>
    <col min="9" max="9" width="7.42578125" style="7" customWidth="1"/>
    <col min="10" max="10" width="5.85546875" style="7" customWidth="1"/>
    <col min="11" max="11" width="9.28515625" style="7" customWidth="1"/>
    <col min="12" max="12" width="10" style="7" customWidth="1"/>
    <col min="13" max="13" width="11.140625" style="7" customWidth="1"/>
    <col min="14" max="15" width="10.28515625" style="7" customWidth="1"/>
    <col min="16" max="16" width="12" style="7" hidden="1" customWidth="1"/>
    <col min="17" max="17" width="13.7109375" style="7" hidden="1" customWidth="1"/>
    <col min="18" max="18" width="9.140625" hidden="1" customWidth="1"/>
    <col min="19" max="19" width="11.7109375" customWidth="1"/>
    <col min="20" max="20" width="10.7109375" customWidth="1"/>
    <col min="21" max="21" width="10.42578125" customWidth="1"/>
  </cols>
  <sheetData>
    <row r="1" spans="1:23" ht="26.25" customHeight="1">
      <c r="A1" s="69" t="s">
        <v>33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34"/>
      <c r="P1" s="16"/>
      <c r="Q1" s="30"/>
    </row>
    <row r="2" spans="1:23" ht="41.25" customHeight="1">
      <c r="A2" s="82" t="s">
        <v>10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33"/>
      <c r="P2" s="16"/>
      <c r="Q2" s="30"/>
    </row>
    <row r="3" spans="1:23" ht="35.25" customHeight="1">
      <c r="A3" s="79" t="s">
        <v>37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29"/>
    </row>
    <row r="4" spans="1:23" ht="60.75" customHeight="1">
      <c r="A4" s="78" t="s">
        <v>38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32"/>
    </row>
    <row r="5" spans="1:23" ht="6" customHeight="1">
      <c r="A5" s="77" t="s">
        <v>35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31"/>
    </row>
    <row r="6" spans="1:23" hidden="1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31"/>
    </row>
    <row r="7" spans="1:23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31"/>
    </row>
    <row r="8" spans="1:23" ht="24">
      <c r="A8" s="70" t="s">
        <v>1</v>
      </c>
      <c r="B8" s="72" t="s">
        <v>6</v>
      </c>
      <c r="C8" s="74" t="s">
        <v>13</v>
      </c>
      <c r="D8" s="75"/>
      <c r="E8" s="75"/>
      <c r="F8" s="75"/>
      <c r="G8" s="75"/>
      <c r="H8" s="76"/>
      <c r="I8" s="72" t="s">
        <v>7</v>
      </c>
      <c r="J8" s="72" t="s">
        <v>16</v>
      </c>
      <c r="K8" s="68" t="s">
        <v>5</v>
      </c>
      <c r="L8" s="68"/>
      <c r="M8" s="68"/>
      <c r="N8" s="9" t="s">
        <v>11</v>
      </c>
      <c r="O8" s="15" t="s">
        <v>18</v>
      </c>
      <c r="P8" s="15"/>
      <c r="Q8" s="15"/>
      <c r="R8" s="15"/>
      <c r="S8" s="51" t="s">
        <v>40</v>
      </c>
      <c r="T8" s="8"/>
    </row>
    <row r="9" spans="1:23" ht="107.25" customHeight="1">
      <c r="A9" s="71"/>
      <c r="B9" s="73"/>
      <c r="C9" s="10" t="s">
        <v>27</v>
      </c>
      <c r="D9" s="10" t="s">
        <v>25</v>
      </c>
      <c r="E9" s="10" t="s">
        <v>26</v>
      </c>
      <c r="F9" s="10" t="s">
        <v>14</v>
      </c>
      <c r="G9" s="10"/>
      <c r="H9" s="11"/>
      <c r="I9" s="81"/>
      <c r="J9" s="81"/>
      <c r="K9" s="9" t="s">
        <v>8</v>
      </c>
      <c r="L9" s="12" t="s">
        <v>2</v>
      </c>
      <c r="M9" s="12" t="s">
        <v>17</v>
      </c>
      <c r="N9" s="13"/>
      <c r="O9" s="17"/>
      <c r="P9" s="37" t="s">
        <v>28</v>
      </c>
      <c r="Q9" s="38" t="s">
        <v>30</v>
      </c>
      <c r="R9" s="39" t="s">
        <v>29</v>
      </c>
      <c r="S9" s="52"/>
    </row>
    <row r="10" spans="1:23" ht="87.75" customHeight="1" thickBot="1">
      <c r="A10" s="14">
        <v>1</v>
      </c>
      <c r="B10" s="14">
        <v>2</v>
      </c>
      <c r="C10" s="14">
        <v>3</v>
      </c>
      <c r="D10" s="14">
        <v>4</v>
      </c>
      <c r="E10" s="14">
        <v>5</v>
      </c>
      <c r="F10" s="14">
        <v>6</v>
      </c>
      <c r="G10" s="14"/>
      <c r="H10" s="14" t="s">
        <v>3</v>
      </c>
      <c r="I10" s="14">
        <v>9</v>
      </c>
      <c r="J10" s="14" t="s">
        <v>15</v>
      </c>
      <c r="K10" s="14" t="s">
        <v>9</v>
      </c>
      <c r="L10" s="14">
        <v>12</v>
      </c>
      <c r="M10" s="14">
        <v>13</v>
      </c>
      <c r="N10" s="14" t="s">
        <v>4</v>
      </c>
      <c r="O10" s="14">
        <v>15</v>
      </c>
      <c r="P10" s="14">
        <v>16</v>
      </c>
      <c r="Q10" s="14">
        <v>17</v>
      </c>
      <c r="R10" s="14">
        <v>18</v>
      </c>
      <c r="S10" s="14">
        <v>16</v>
      </c>
    </row>
    <row r="11" spans="1:23" ht="25.5" customHeight="1" thickBot="1">
      <c r="A11" s="25">
        <v>1</v>
      </c>
      <c r="B11" s="49" t="s">
        <v>36</v>
      </c>
      <c r="C11" s="41">
        <v>4750</v>
      </c>
      <c r="D11" s="41">
        <v>4500</v>
      </c>
      <c r="E11" s="41">
        <v>4500</v>
      </c>
      <c r="F11" s="26"/>
      <c r="G11" s="26"/>
      <c r="H11" s="27">
        <f>C11+D11+E11+F11+G11</f>
        <v>13750</v>
      </c>
      <c r="I11" s="42">
        <v>2</v>
      </c>
      <c r="J11" s="25">
        <v>3</v>
      </c>
      <c r="K11" s="27">
        <f>AVERAGE(C11:E11)</f>
        <v>4583.33</v>
      </c>
      <c r="L11" s="27">
        <f>STDEV(C11:G11)</f>
        <v>144.34</v>
      </c>
      <c r="M11" s="28">
        <f>L11/K11</f>
        <v>3.15E-2</v>
      </c>
      <c r="N11" s="27">
        <f t="shared" ref="N11" si="0">K11*I11</f>
        <v>9166.66</v>
      </c>
      <c r="O11" s="27" t="s">
        <v>34</v>
      </c>
      <c r="P11" s="35"/>
      <c r="Q11" s="43"/>
      <c r="R11" s="36"/>
      <c r="S11" s="52" t="s">
        <v>41</v>
      </c>
      <c r="U11" s="20"/>
      <c r="W11" s="20"/>
    </row>
    <row r="12" spans="1:23">
      <c r="A12" s="44"/>
      <c r="B12" s="45"/>
      <c r="C12" s="46"/>
      <c r="D12" s="46"/>
      <c r="E12" s="46"/>
      <c r="F12" s="46"/>
      <c r="G12" s="46"/>
      <c r="H12" s="46"/>
      <c r="I12" s="46"/>
      <c r="J12" s="46"/>
      <c r="K12" s="40"/>
      <c r="L12" s="46"/>
      <c r="M12" s="46"/>
      <c r="N12" s="48">
        <f>SUM(N11:N11)</f>
        <v>9166.66</v>
      </c>
      <c r="O12" s="47"/>
    </row>
    <row r="14" spans="1:23">
      <c r="N14" s="18"/>
      <c r="O14" s="18"/>
      <c r="P14" s="18"/>
      <c r="Q14" s="18"/>
      <c r="R14" s="18"/>
      <c r="S14" s="18"/>
      <c r="U14" s="18"/>
    </row>
    <row r="15" spans="1:23">
      <c r="S15" s="20"/>
      <c r="U15" s="20"/>
    </row>
    <row r="16" spans="1:23">
      <c r="N16" s="18"/>
      <c r="S16" s="20"/>
    </row>
    <row r="20" spans="11:19">
      <c r="K20" s="18"/>
      <c r="N20" s="18"/>
      <c r="S20" s="20"/>
    </row>
  </sheetData>
  <mergeCells count="11">
    <mergeCell ref="K8:M8"/>
    <mergeCell ref="A1:N1"/>
    <mergeCell ref="A8:A9"/>
    <mergeCell ref="B8:B9"/>
    <mergeCell ref="C8:H8"/>
    <mergeCell ref="A5:P7"/>
    <mergeCell ref="A4:P4"/>
    <mergeCell ref="A3:P3"/>
    <mergeCell ref="I8:I9"/>
    <mergeCell ref="J8:J9"/>
    <mergeCell ref="A2:N2"/>
  </mergeCells>
  <pageMargins left="0.39370078740157483" right="0.39370078740157483" top="0.59055118110236227" bottom="0.59055118110236227" header="0" footer="0"/>
  <pageSetup paperSize="9" scale="8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Прилож.1 - п.3.7.1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2025-02-21T09:38:42Z</cp:lastPrinted>
  <dcterms:created xsi:type="dcterms:W3CDTF">2011-08-15T06:57:36Z</dcterms:created>
  <dcterms:modified xsi:type="dcterms:W3CDTF">2026-07-03T13:43:07Z</dcterms:modified>
</cp:coreProperties>
</file>