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4" windowHeight="11760"/>
  </bookViews>
  <sheets>
    <sheet name="НМЦК" sheetId="4" r:id="rId1"/>
  </sheets>
  <calcPr calcId="145621" refMode="R1C1"/>
</workbook>
</file>

<file path=xl/calcChain.xml><?xml version="1.0" encoding="utf-8"?>
<calcChain xmlns="http://schemas.openxmlformats.org/spreadsheetml/2006/main">
  <c r="O7" i="4" l="1"/>
  <c r="L5" i="4"/>
  <c r="M5" i="4" s="1"/>
  <c r="N5" i="4" s="1"/>
  <c r="O5" i="4" s="1"/>
  <c r="I5" i="4"/>
  <c r="J5" i="4" s="1"/>
  <c r="K5" i="4" s="1"/>
  <c r="L6" i="4" l="1"/>
  <c r="M6" i="4" l="1"/>
  <c r="N6" i="4" s="1"/>
  <c r="O6" i="4" s="1"/>
  <c r="I6" i="4"/>
  <c r="J6" i="4" s="1"/>
  <c r="K6" i="4" s="1"/>
</calcChain>
</file>

<file path=xl/sharedStrings.xml><?xml version="1.0" encoding="utf-8"?>
<sst xmlns="http://schemas.openxmlformats.org/spreadsheetml/2006/main" count="28" uniqueCount="26">
  <si>
    <t>№</t>
  </si>
  <si>
    <t>Ед. изм</t>
  </si>
  <si>
    <t>Наименование предмета контракта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</si>
  <si>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</si>
  <si>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</si>
  <si>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</si>
  <si>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НМЦК, определенная методом сопоставимых рыночных цен (анализа рынка)*</t>
  </si>
  <si>
    <t>В результате проведенного расчета Н(М)ЦК, ЦКЕП контракта составила, руб.:</t>
  </si>
  <si>
    <t>Цена за единицу изм. (руб.)</t>
  </si>
  <si>
    <t>Цена за единицу изм. с округлением (вниз) до сотых долей после запятой (руб.)</t>
  </si>
  <si>
    <t>Однородность совокупности значений выявленных цен, используемых в расчете НМЦК**</t>
  </si>
  <si>
    <t>Источник информации о цене (руб./ед.изм.)</t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</si>
  <si>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</si>
  <si>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8"/>
        <color indexed="8"/>
        <rFont val="Times New Roman"/>
        <family val="1"/>
        <charset val="204"/>
      </rPr>
      <t>Расчет НМЦК по формуле</t>
    </r>
    <r>
      <rPr>
        <sz val="8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</si>
  <si>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Приложение 1 к Обоснованию НМЦК </t>
  </si>
  <si>
    <r>
      <rPr>
        <b/>
        <sz val="8"/>
        <color indexed="8"/>
        <rFont val="Times New Roman"/>
        <family val="1"/>
        <charset val="204"/>
      </rPr>
      <t xml:space="preserve">                  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Расчет НМЦК методом сопоставимых рыночных цен (анализ рынка) и запросу цен в ЕИС</t>
    </r>
    <r>
      <rPr>
        <sz val="8"/>
        <color indexed="8"/>
        <rFont val="Times New Roman"/>
        <family val="1"/>
        <charset val="204"/>
      </rPr>
      <t xml:space="preserve">
В целях получения ценовой информации в отношении объекта закупки для определения начальной (максимальной) цены контракта заказчиком осуществлен анализ общедоступной ценовой информации (реклама, каталоги, описание услуг и другие предложения, обращенные к неопределенному кругу лиц, данные государственной статистической отчетности о ценах на данный вид услуг).  Заказчиком направлены запросы о предоставлении ценовой информации 5 исполнителям, обладающим опытом оказания соответствующих услуг, информация о которых имеется в свободном доступе, и получены ответы от двух исполнителей с ценовой информацией, а так же ответ одного исполнителя по запросу цен в ЕИС на основании которых осуществлен расчет начальной (максимальной) цены контракта. 
</t>
    </r>
  </si>
  <si>
    <t>Директор __________________________ А.В.Сиренов</t>
  </si>
  <si>
    <t>Сумма с НДС</t>
  </si>
  <si>
    <t>ОКПД2/КТРУ</t>
  </si>
  <si>
    <t>шт</t>
  </si>
  <si>
    <t xml:space="preserve">Коммерческое предложение №1                          
946/921.7 от 07.07.2026
</t>
  </si>
  <si>
    <t xml:space="preserve">Коммерческое предложение    №2                           
947/921.7 от 07.07.26
</t>
  </si>
  <si>
    <t xml:space="preserve">Коммерческое предложение  №3                       
748/921.7 от 07.07.2026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</si>
  <si>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Штора "Маркиза"</t>
  </si>
  <si>
    <t>Карниз для шторы "Маркиза"</t>
  </si>
  <si>
    <t>13.92.15.120/-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</si>
</sst>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000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4" fontId="4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top"/>
    </xf>
    <xf numFmtId="0" fontId="4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5" fillId="0" borderId="6" xfId="0" applyFont="1" applyBorder="1" applyAlignment="1"/>
    <xf numFmtId="0" fontId="5" fillId="0" borderId="3" xfId="0" applyFont="1" applyBorder="1" applyAlignment="1"/>
    <xf numFmtId="0" fontId="2" fillId="0" borderId="0" xfId="0" applyFont="1" applyAlignment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4" fillId="0" borderId="0" xfId="0" applyFont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3</xdr:row>
      <xdr:rowOff>952500</xdr:rowOff>
    </xdr:from>
    <xdr:to>
      <xdr:col>9</xdr:col>
      <xdr:colOff>0</xdr:colOff>
      <xdr:row>3</xdr:row>
      <xdr:rowOff>1304925</xdr:rowOff>
    </xdr:to>
    <xdr:pic>
      <xdr:nvPicPr>
        <xdr:cNvPr id="49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72225" y="41148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304800</xdr:colOff>
      <xdr:row>3</xdr:row>
      <xdr:rowOff>1238250</xdr:rowOff>
    </xdr:from>
    <xdr:to>
      <xdr:col>9</xdr:col>
      <xdr:colOff>457200</xdr:colOff>
      <xdr:row>3</xdr:row>
      <xdr:rowOff>1466850</xdr:rowOff>
    </xdr:to>
    <xdr:pic>
      <xdr:nvPicPr>
        <xdr:cNvPr id="498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96200" y="44005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952500</xdr:rowOff>
    </xdr:from>
    <xdr:to>
      <xdr:col>9</xdr:col>
      <xdr:colOff>0</xdr:colOff>
      <xdr:row>3</xdr:row>
      <xdr:rowOff>1304925</xdr:rowOff>
    </xdr:to>
    <xdr:pic>
      <xdr:nvPicPr>
        <xdr:cNvPr id="49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72225" y="41148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304800</xdr:colOff>
      <xdr:row>3</xdr:row>
      <xdr:rowOff>1238250</xdr:rowOff>
    </xdr:from>
    <xdr:to>
      <xdr:col>9</xdr:col>
      <xdr:colOff>457200</xdr:colOff>
      <xdr:row>3</xdr:row>
      <xdr:rowOff>1466850</xdr:rowOff>
    </xdr:to>
    <xdr:pic>
      <xdr:nvPicPr>
        <xdr:cNvPr id="499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96200" y="44005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952500</xdr:rowOff>
    </xdr:from>
    <xdr:to>
      <xdr:col>11</xdr:col>
      <xdr:colOff>0</xdr:colOff>
      <xdr:row>3</xdr:row>
      <xdr:rowOff>1304925</xdr:rowOff>
    </xdr:to>
    <xdr:pic>
      <xdr:nvPicPr>
        <xdr:cNvPr id="49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39150" y="41148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3</xdr:row>
      <xdr:rowOff>923925</xdr:rowOff>
    </xdr:from>
    <xdr:to>
      <xdr:col>9</xdr:col>
      <xdr:colOff>1019175</xdr:colOff>
      <xdr:row>3</xdr:row>
      <xdr:rowOff>1362075</xdr:rowOff>
    </xdr:to>
    <xdr:pic>
      <xdr:nvPicPr>
        <xdr:cNvPr id="499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410450" y="40862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19050</xdr:colOff>
      <xdr:row>3</xdr:row>
      <xdr:rowOff>1600200</xdr:rowOff>
    </xdr:from>
    <xdr:to>
      <xdr:col>11</xdr:col>
      <xdr:colOff>1504950</xdr:colOff>
      <xdr:row>3</xdr:row>
      <xdr:rowOff>1962150</xdr:rowOff>
    </xdr:to>
    <xdr:pic>
      <xdr:nvPicPr>
        <xdr:cNvPr id="499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9391650" y="4762500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304800</xdr:colOff>
      <xdr:row>3</xdr:row>
      <xdr:rowOff>1238250</xdr:rowOff>
    </xdr:from>
    <xdr:to>
      <xdr:col>11</xdr:col>
      <xdr:colOff>457200</xdr:colOff>
      <xdr:row>3</xdr:row>
      <xdr:rowOff>1466850</xdr:rowOff>
    </xdr:to>
    <xdr:pic>
      <xdr:nvPicPr>
        <xdr:cNvPr id="499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677400" y="44005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"/>
  <sheetViews>
    <sheetView tabSelected="1" zoomScale="130" zoomScaleNormal="130" workbookViewId="0">
      <selection activeCell="F13" sqref="F13"/>
    </sheetView>
  </sheetViews>
  <sheetFormatPr defaultColWidth="9.15234375" defaultRowHeight="12.9" x14ac:dyDescent="0.35"/>
  <cols>
    <col min="1" max="1" width="3.15234375" style="2" customWidth="1"/>
    <col min="2" max="3" width="27.3828125" style="2" customWidth="1"/>
    <col min="4" max="4" width="5.84375" style="2" customWidth="1"/>
    <col min="5" max="5" width="5.69140625" style="2" customWidth="1"/>
    <col min="6" max="6" width="11.15234375" style="2" customWidth="1"/>
    <col min="7" max="7" width="11.53515625" style="2" customWidth="1"/>
    <col min="8" max="8" width="11.3828125" style="2" customWidth="1"/>
    <col min="9" max="9" width="11" style="2" customWidth="1"/>
    <col min="10" max="11" width="10.3046875" style="2" customWidth="1"/>
    <col min="12" max="12" width="17.3046875" style="2" customWidth="1"/>
    <col min="13" max="15" width="11.69140625" style="2" bestFit="1" customWidth="1"/>
    <col min="16" max="16384" width="9.15234375" style="2"/>
  </cols>
  <sheetData>
    <row r="1" spans="1:30" ht="48" customHeight="1" x14ac:dyDescent="0.35">
      <c r="A1" s="6"/>
      <c r="B1" s="7"/>
      <c r="C1" s="7"/>
      <c r="D1" s="7"/>
      <c r="E1" s="6"/>
      <c r="F1" s="6"/>
      <c r="G1" s="6"/>
      <c r="H1" s="6"/>
      <c r="I1" s="6"/>
      <c r="J1" s="6"/>
      <c r="K1" s="6"/>
      <c r="L1" s="8"/>
      <c r="M1" s="6"/>
      <c r="N1" s="32" t="s">
        <v>14</v>
      </c>
      <c r="O1" s="33"/>
      <c r="P1" s="3"/>
      <c r="Q1" s="3"/>
      <c r="R1" s="3"/>
      <c r="S1" s="3"/>
      <c r="T1" s="3"/>
      <c r="U1" s="3"/>
      <c r="V1" s="3"/>
      <c r="W1" s="3"/>
      <c r="X1" s="4"/>
      <c r="Y1" s="4"/>
      <c r="Z1" s="4"/>
      <c r="AA1" s="4"/>
      <c r="AB1" s="4"/>
      <c r="AC1" s="4"/>
      <c r="AD1" s="4"/>
    </row>
    <row r="2" spans="1:30" ht="111" customHeight="1" x14ac:dyDescent="0.35">
      <c r="A2" s="36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6"/>
      <c r="N2" s="34"/>
      <c r="O2" s="3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39" customHeight="1" x14ac:dyDescent="0.35">
      <c r="A3" s="40" t="s">
        <v>0</v>
      </c>
      <c r="B3" s="27" t="s">
        <v>2</v>
      </c>
      <c r="C3" s="41" t="s">
        <v>18</v>
      </c>
      <c r="D3" s="27" t="s">
        <v>1</v>
      </c>
      <c r="E3" s="27" t="s">
        <v>3</v>
      </c>
      <c r="F3" s="38" t="s">
        <v>11</v>
      </c>
      <c r="G3" s="38"/>
      <c r="H3" s="38"/>
      <c r="I3" s="39" t="s">
        <v>10</v>
      </c>
      <c r="J3" s="39"/>
      <c r="K3" s="39"/>
      <c r="L3" s="28" t="s">
        <v>6</v>
      </c>
      <c r="M3" s="29"/>
      <c r="N3" s="29"/>
      <c r="O3" s="30"/>
    </row>
    <row r="4" spans="1:30" ht="159" customHeight="1" x14ac:dyDescent="0.35">
      <c r="A4" s="40"/>
      <c r="B4" s="27"/>
      <c r="C4" s="42"/>
      <c r="D4" s="27"/>
      <c r="E4" s="27"/>
      <c r="F4" s="9" t="s">
        <v>20</v>
      </c>
      <c r="G4" s="9" t="s">
        <v>21</v>
      </c>
      <c r="H4" s="10" t="s">
        <v>22</v>
      </c>
      <c r="I4" s="9" t="s">
        <v>5</v>
      </c>
      <c r="J4" s="9" t="s">
        <v>4</v>
      </c>
      <c r="K4" s="11" t="s">
        <v>12</v>
      </c>
      <c r="L4" s="12" t="s">
        <v>13</v>
      </c>
      <c r="M4" s="13" t="s">
        <v>8</v>
      </c>
      <c r="N4" s="13" t="s">
        <v>9</v>
      </c>
      <c r="O4" s="13" t="s">
        <v>17</v>
      </c>
    </row>
    <row r="5" spans="1:30" s="1" customFormat="1" x14ac:dyDescent="0.3">
      <c r="A5" s="14">
        <v>1</v>
      </c>
      <c r="B5" s="20" t="s">
        <v>23</v>
      </c>
      <c r="C5" s="26" t="s">
        <v>25</v>
      </c>
      <c r="D5" s="15" t="s">
        <v>19</v>
      </c>
      <c r="E5" s="15">
        <v>1</v>
      </c>
      <c r="F5" s="25">
        <v>47000</v>
      </c>
      <c r="G5" s="25">
        <v>54552</v>
      </c>
      <c r="H5" s="25">
        <v>51345</v>
      </c>
      <c r="I5" s="16">
        <f>AVERAGE(F5:H5)</f>
        <v>50965.666666666664</v>
      </c>
      <c r="J5" s="17">
        <f>SQRT(((SUM((POWER(F5-I5,2)),(POWER(G5-I5,2)),(POWER(H5-I5,2)))/(COLUMNS(F5:H5)-1))))</f>
        <v>3790.26335936348</v>
      </c>
      <c r="K5" s="17">
        <f t="shared" ref="K5" si="0">J5/I5*100</f>
        <v>7.4368954774066465</v>
      </c>
      <c r="L5" s="23">
        <f>((E5/3)*(SUM(F5:H5)))</f>
        <v>50965.666666666664</v>
      </c>
      <c r="M5" s="19">
        <f>L5/E5</f>
        <v>50965.666666666664</v>
      </c>
      <c r="N5" s="18">
        <f t="shared" ref="N5" si="1">ROUND(M5,2)</f>
        <v>50965.67</v>
      </c>
      <c r="O5" s="24">
        <f>N5*E5</f>
        <v>50965.67</v>
      </c>
    </row>
    <row r="6" spans="1:30" ht="15.75" customHeight="1" x14ac:dyDescent="0.35">
      <c r="A6" s="14">
        <v>2</v>
      </c>
      <c r="B6" s="20" t="s">
        <v>24</v>
      </c>
      <c r="C6" s="26" t="s">
        <v>25</v>
      </c>
      <c r="D6" s="15" t="s">
        <v>19</v>
      </c>
      <c r="E6" s="15">
        <v>1</v>
      </c>
      <c r="F6" s="25">
        <v>15300</v>
      </c>
      <c r="G6" s="25">
        <v>10668</v>
      </c>
      <c r="H6" s="25">
        <v>14700</v>
      </c>
      <c r="I6" s="16">
        <f>AVERAGE(F6:H6)</f>
        <v>13556</v>
      </c>
      <c r="J6" s="17">
        <f>SQRT(((SUM((POWER(F6-I6,2)),(POWER(G6-I6,2)),(POWER(H6-I6,2)))/(COLUMNS(F6:H6)-1))))</f>
        <v>2519.0093290815735</v>
      </c>
      <c r="K6" s="17">
        <f t="shared" ref="K6" si="2">J6/I6*100</f>
        <v>18.582246452357431</v>
      </c>
      <c r="L6" s="23">
        <f>((E6/3)*(SUM(F6:H6)))</f>
        <v>13556</v>
      </c>
      <c r="M6" s="19">
        <f>L6/E6</f>
        <v>13556</v>
      </c>
      <c r="N6" s="18">
        <f t="shared" ref="N6" si="3">ROUND(M6,2)</f>
        <v>13556</v>
      </c>
      <c r="O6" s="24">
        <f>N6*E6</f>
        <v>13556</v>
      </c>
    </row>
    <row r="7" spans="1:30" x14ac:dyDescent="0.35">
      <c r="A7" s="35" t="s">
        <v>7</v>
      </c>
      <c r="B7" s="35"/>
      <c r="C7" s="35"/>
      <c r="D7" s="35"/>
      <c r="E7" s="35"/>
      <c r="F7" s="35"/>
      <c r="G7" s="35"/>
      <c r="H7" s="35"/>
      <c r="I7" s="21"/>
      <c r="J7" s="21"/>
      <c r="K7" s="21"/>
      <c r="L7" s="22"/>
      <c r="M7" s="6"/>
      <c r="N7" s="6"/>
      <c r="O7" s="5">
        <f>SUM(O5:O6)</f>
        <v>64521.67</v>
      </c>
    </row>
    <row r="9" spans="1:30" x14ac:dyDescent="0.35">
      <c r="F9" s="31" t="s">
        <v>16</v>
      </c>
      <c r="G9" s="31"/>
      <c r="H9" s="31"/>
      <c r="I9" s="31"/>
      <c r="J9" s="31"/>
      <c r="K9" s="31"/>
      <c r="L9" s="31"/>
    </row>
  </sheetData>
  <mergeCells count="12">
    <mergeCell ref="E3:E4"/>
    <mergeCell ref="L3:O3"/>
    <mergeCell ref="F9:L9"/>
    <mergeCell ref="N1:O2"/>
    <mergeCell ref="A7:H7"/>
    <mergeCell ref="A2:L2"/>
    <mergeCell ref="F3:H3"/>
    <mergeCell ref="I3:K3"/>
    <mergeCell ref="A3:A4"/>
    <mergeCell ref="B3:B4"/>
    <mergeCell ref="D3:D4"/>
    <mergeCell ref="C3:C4"/>
  </mergeCells>
  <pageMargins left="0" right="0" top="0" bottom="0" header="0" footer="0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SPBIIRAN</cp:lastModifiedBy>
  <cp:lastPrinted>2024-10-23T08:56:37Z</cp:lastPrinted>
  <dcterms:created xsi:type="dcterms:W3CDTF">2014-01-15T18:15:09Z</dcterms:created>
  <dcterms:modified xsi:type="dcterms:W3CDTF">2026-07-08T08:33:29Z</dcterms:modified>
</cp:coreProperties>
</file>