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ИМЦ\ЗАКУПКИ\2026\ПО_ЕГЭ_надомники\"/>
    </mc:Choice>
  </mc:AlternateContent>
  <xr:revisionPtr revIDLastSave="0" documentId="13_ncr:1_{F9B571F1-EDD4-4292-B075-B9B595FE78D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Лист1" sheetId="1" r:id="rId1"/>
    <sheet name="Для передвижки" sheetId="4" r:id="rId2"/>
    <sheet name="Лист2" sheetId="2" r:id="rId3"/>
    <sheet name="Лист3" sheetId="3" r:id="rId4"/>
  </sheets>
  <definedNames>
    <definedName name="_xlnm.Print_Area" localSheetId="1">'Для передвижки'!$A$1:$Q$17</definedName>
    <definedName name="_xlnm.Print_Area" localSheetId="0">Лист1!$A$1:$Q$18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4" l="1"/>
  <c r="N10" i="4" s="1"/>
  <c r="H9" i="4"/>
  <c r="Q9" i="4" l="1"/>
  <c r="L9" i="4"/>
  <c r="M9" i="4" l="1"/>
  <c r="Q10" i="4" l="1"/>
  <c r="Q10" i="1" l="1"/>
  <c r="Q11" i="1" s="1"/>
  <c r="K12" i="4" l="1"/>
  <c r="K10" i="1"/>
  <c r="N10" i="1" s="1"/>
  <c r="L10" i="1"/>
  <c r="H10" i="1"/>
  <c r="M10" i="1" l="1"/>
  <c r="N11" i="1"/>
  <c r="K13" i="1" s="1"/>
</calcChain>
</file>

<file path=xl/sharedStrings.xml><?xml version="1.0" encoding="utf-8"?>
<sst xmlns="http://schemas.openxmlformats.org/spreadsheetml/2006/main" count="67" uniqueCount="40">
  <si>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</si>
  <si>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</si>
  <si>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</si>
  <si>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</si>
  <si>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</si>
  <si>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</si>
  <si>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</si>
  <si>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</si>
  <si>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</si>
  <si>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</si>
  <si>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</si>
  <si>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</si>
  <si>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</si>
  <si>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</si>
  <si>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</si>
  <si>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</si>
  <si>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</si>
  <si>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</si>
  <si>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</si>
  <si>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Н(М)ЦК, определяемая методом сопоставимых рыночных цен (анализа рынка)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</si>
  <si>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</si>
  <si>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</si>
  <si>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</si>
  <si>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В результате проведенного расчета НМЦК, рассчитанная заказчиком метом сопоставимых рыночных цен (анализа рынка) составила:</t>
  </si>
  <si>
    <t>руб.</t>
  </si>
  <si>
    <t>НМЦК контракта по минимальному источнику ценовой информации, руб.</t>
  </si>
  <si>
    <t>* - В соответствии с п. 2.1 Методических рекомендаций в обосновании НМЦК, которое подлежит размещению в открытом доступе в информационно-телекоммуникационной сети "Интернет" (далее - сеть "Интернет"), не указываются наименования поставщиков (подрядчиков, исполнителей), представивших соответствующую информацию.</t>
  </si>
  <si>
    <t>Заказчиком были направлены запросы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</t>
  </si>
  <si>
    <t>v - кол-во (объем) закупаемого товара (работы, услуги), чел.</t>
  </si>
  <si>
    <t>Приложение № 1 к Техническому заданию</t>
  </si>
  <si>
    <t>Заказчиком принято решение разместить закупку на оказание услуг по обучению работников Заказчика по дополнительной профессиональной программе "Безопасная эксплуатация электроустановок" (продолжительность обучения: 16 часов) способом у единственного поставщика (подрядчика, исполнителя), посредством подсистемы Автоматизированной информационной системы государственного заказа Санкт-Петербурга «Электронный магазин» (далее - АИСГЗ Электронный магазин). Заказчиком принято решение о размещении закупки в АИСГЗ «Электронный магазин» по цене, определенной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установлены приказом Министерством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и  равной  4 250,00 руб.</t>
  </si>
  <si>
    <t>Заведующий хозяйством</t>
  </si>
  <si>
    <t>Е.А.Осаулюк</t>
  </si>
  <si>
    <t xml:space="preserve">Оказание услуг в области информационных технологий по установке, настройке, тестированию и адаптации лицензионного программного обеспечения 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</si>
  <si>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</t>
    </r>
    <r>
      <rPr>
        <i/>
        <sz val="10"/>
        <color rgb="FF000000"/>
        <rFont val="Times New Roman"/>
        <family val="1"/>
        <charset val="204"/>
      </rPr>
      <t xml:space="preserve"> ц</t>
    </r>
    <r>
      <rPr>
        <sz val="10"/>
        <color indexed="8"/>
        <rFont val="Times New Roman"/>
        <family val="1"/>
        <charset val="204"/>
      </rPr>
      <t xml:space="preserve"> - цена единицы</t>
    </r>
  </si>
  <si>
    <t xml:space="preserve">Право на использование комплекта "Максимальная защита" средства защиты информации Secret Net Studio 8 на срок 12 мес. </t>
  </si>
  <si>
    <t>Директор</t>
  </si>
  <si>
    <t>А.В.Корсаков</t>
  </si>
  <si>
    <t>v - кол-во (объем) закупаемого товара (работы, услуги),  усл.ед., шт.</t>
  </si>
  <si>
    <r>
      <t xml:space="preserve">Заказчиком принято решение разместить закупку на </t>
    </r>
    <r>
      <rPr>
        <b/>
        <sz val="10"/>
        <color rgb="FF000000"/>
        <rFont val="Times New Roman"/>
        <family val="1"/>
        <charset val="204"/>
      </rPr>
      <t>оказание услуг по передаче Заказчику на условиях простой (неисключительной) лицензии прав на использование лицензионного программного обеспечения (далее – «ПО»), установке, настройке и адаптации ПО на условиях, предусмотренных Контрактом</t>
    </r>
    <r>
      <rPr>
        <sz val="10"/>
        <color indexed="8"/>
        <rFont val="Times New Roman"/>
        <family val="1"/>
        <charset val="204"/>
      </rPr>
      <t xml:space="preserve"> способом у единственного поставщика (подрядчика, исполнителя), посредством подсистемы Автоматизированной информационной системы государственного заказа Санкт-Петербурга «Электронный магазин» (далее - АИСГЗ Электронный магазин). Заказчиком принято решение о размещении закупки в АИСГЗ «Электронный магазин» по цене, определенной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установлены приказом Министерством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и  равной  22 171,54 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</si>
</sst>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₽"/>
  </numFmts>
  <fonts count="19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rgb="FF11111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" fontId="7" fillId="2" borderId="5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Fill="1" applyBorder="1" applyAlignment="1">
      <alignment horizontal="center" vertical="center" wrapText="1"/>
    </xf>
    <xf numFmtId="10" fontId="7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164" fontId="6" fillId="2" borderId="5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2" fontId="4" fillId="0" borderId="5" xfId="0" applyNumberFormat="1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center" wrapText="1"/>
    </xf>
    <xf numFmtId="2" fontId="7" fillId="0" borderId="5" xfId="0" applyNumberFormat="1" applyFont="1" applyFill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164" fontId="18" fillId="2" borderId="4" xfId="0" applyNumberFormat="1" applyFont="1" applyFill="1" applyBorder="1" applyAlignment="1">
      <alignment horizontal="center" vertical="center" wrapText="1"/>
    </xf>
    <xf numFmtId="164" fontId="18" fillId="2" borderId="5" xfId="0" applyNumberFormat="1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10" fontId="3" fillId="0" borderId="5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4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0" fillId="0" borderId="0" xfId="0" applyAlignment="1"/>
    <xf numFmtId="0" fontId="7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809625</xdr:colOff>
      <xdr:row>7</xdr:row>
      <xdr:rowOff>892968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81675" y="1709738"/>
          <a:ext cx="695325" cy="5405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883444</xdr:rowOff>
    </xdr:from>
    <xdr:to>
      <xdr:col>11</xdr:col>
      <xdr:colOff>609600</xdr:colOff>
      <xdr:row>7</xdr:row>
      <xdr:rowOff>1500187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7731" y="2240757"/>
          <a:ext cx="581025" cy="6167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257175</xdr:colOff>
      <xdr:row>7</xdr:row>
      <xdr:rowOff>890588</xdr:rowOff>
    </xdr:from>
    <xdr:to>
      <xdr:col>12</xdr:col>
      <xdr:colOff>800100</xdr:colOff>
      <xdr:row>7</xdr:row>
      <xdr:rowOff>1250156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6894" y="2247901"/>
          <a:ext cx="542925" cy="359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9</xdr:row>
      <xdr:rowOff>1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6</xdr:row>
      <xdr:rowOff>241935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139975</xdr:colOff>
      <xdr:row>7</xdr:row>
      <xdr:rowOff>3066176</xdr:rowOff>
    </xdr:from>
    <xdr:to>
      <xdr:col>13</xdr:col>
      <xdr:colOff>923925</xdr:colOff>
      <xdr:row>7</xdr:row>
      <xdr:rowOff>3428999</xdr:rowOff>
    </xdr:to>
    <xdr:pic>
      <xdr:nvPicPr>
        <xdr:cNvPr id="9" name="Picture 5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6975" y="4423489"/>
          <a:ext cx="783950" cy="362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352425</xdr:rowOff>
    </xdr:from>
    <xdr:to>
      <xdr:col>7</xdr:col>
      <xdr:colOff>809625</xdr:colOff>
      <xdr:row>6</xdr:row>
      <xdr:rowOff>892968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DA25ED73-36F8-495B-B1AF-865385F1E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81675" y="3276600"/>
          <a:ext cx="695325" cy="5405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57150</xdr:colOff>
      <xdr:row>6</xdr:row>
      <xdr:rowOff>883444</xdr:rowOff>
    </xdr:from>
    <xdr:to>
      <xdr:col>11</xdr:col>
      <xdr:colOff>638175</xdr:colOff>
      <xdr:row>6</xdr:row>
      <xdr:rowOff>1500187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6A0B12A3-8B59-457D-94D2-CA3A0C8062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77275" y="3902869"/>
          <a:ext cx="581025" cy="6167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257175</xdr:colOff>
      <xdr:row>6</xdr:row>
      <xdr:rowOff>890588</xdr:rowOff>
    </xdr:from>
    <xdr:to>
      <xdr:col>12</xdr:col>
      <xdr:colOff>800100</xdr:colOff>
      <xdr:row>6</xdr:row>
      <xdr:rowOff>1250156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F8DF5568-9C0B-423C-932E-233BCF533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96425" y="3814763"/>
          <a:ext cx="542925" cy="359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333375</xdr:colOff>
      <xdr:row>7</xdr:row>
      <xdr:rowOff>161926</xdr:rowOff>
    </xdr:from>
    <xdr:to>
      <xdr:col>10</xdr:col>
      <xdr:colOff>514350</xdr:colOff>
      <xdr:row>7</xdr:row>
      <xdr:rowOff>472170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F8A51AF8-BBD9-4095-85FF-4075CCD0F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115300" y="6810376"/>
          <a:ext cx="180975" cy="310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9</xdr:row>
      <xdr:rowOff>46104</xdr:rowOff>
    </xdr:from>
    <xdr:to>
      <xdr:col>12</xdr:col>
      <xdr:colOff>695325</xdr:colOff>
      <xdr:row>9</xdr:row>
      <xdr:rowOff>258221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88647965-9E9E-418B-8027-0424E3203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429750" y="8932929"/>
          <a:ext cx="504825" cy="2121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114301</xdr:colOff>
      <xdr:row>6</xdr:row>
      <xdr:rowOff>2132726</xdr:rowOff>
    </xdr:from>
    <xdr:to>
      <xdr:col>13</xdr:col>
      <xdr:colOff>1001159</xdr:colOff>
      <xdr:row>6</xdr:row>
      <xdr:rowOff>2543176</xdr:rowOff>
    </xdr:to>
    <xdr:pic>
      <xdr:nvPicPr>
        <xdr:cNvPr id="8" name="Picture 5">
          <a:extLst>
            <a:ext uri="{FF2B5EF4-FFF2-40B4-BE49-F238E27FC236}">
              <a16:creationId xmlns:a16="http://schemas.microsoft.com/office/drawing/2014/main" id="{354A2A12-9158-49D9-81C2-7126F14AE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451" y="5056901"/>
          <a:ext cx="886858" cy="410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7"/>
  <sheetViews>
    <sheetView topLeftCell="A7" zoomScale="80" zoomScaleNormal="80" workbookViewId="0">
      <selection activeCell="L1" sqref="L1:N1"/>
    </sheetView>
  </sheetViews>
  <sheetFormatPr defaultRowHeight="15" x14ac:dyDescent="0.25"/>
  <cols>
    <col min="1" max="1" width="10.28515625" customWidth="1"/>
    <col min="2" max="2" width="19.140625" customWidth="1"/>
    <col min="3" max="3" width="10.7109375" customWidth="1"/>
    <col min="4" max="4" width="10.5703125" customWidth="1"/>
    <col min="5" max="5" width="11" customWidth="1"/>
    <col min="6" max="6" width="12" customWidth="1"/>
    <col min="7" max="7" width="11.28515625" bestFit="1" customWidth="1"/>
    <col min="8" max="8" width="12.5703125" customWidth="1"/>
    <col min="10" max="10" width="10" customWidth="1"/>
    <col min="11" max="11" width="11.5703125" customWidth="1"/>
    <col min="12" max="12" width="10.28515625" customWidth="1"/>
    <col min="13" max="13" width="16.5703125" customWidth="1"/>
    <col min="14" max="14" width="15.28515625" customWidth="1"/>
    <col min="15" max="15" width="0.140625" customWidth="1"/>
    <col min="16" max="16" width="16.42578125" hidden="1" customWidth="1"/>
    <col min="17" max="17" width="21.140625" hidden="1" customWidth="1"/>
  </cols>
  <sheetData>
    <row r="1" spans="1:17" x14ac:dyDescent="0.25">
      <c r="L1" s="52" t="s">
        <v>29</v>
      </c>
      <c r="M1" s="52"/>
      <c r="N1" s="52"/>
    </row>
    <row r="2" spans="1:17" x14ac:dyDescent="0.25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7" ht="41.25" customHeight="1" x14ac:dyDescent="0.25">
      <c r="A3" s="54" t="s">
        <v>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</row>
    <row r="4" spans="1:17" ht="33" customHeight="1" x14ac:dyDescent="0.25">
      <c r="A4" s="55" t="s">
        <v>27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17" ht="15.75" x14ac:dyDescent="0.25">
      <c r="A5" s="55" t="s">
        <v>17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7" ht="95.25" customHeight="1" x14ac:dyDescent="0.25">
      <c r="A7" s="56" t="s">
        <v>2</v>
      </c>
      <c r="B7" s="58" t="s">
        <v>3</v>
      </c>
      <c r="C7" s="60" t="s">
        <v>4</v>
      </c>
      <c r="D7" s="61"/>
      <c r="E7" s="61"/>
      <c r="F7" s="61"/>
      <c r="G7" s="61"/>
      <c r="H7" s="62"/>
      <c r="I7" s="58" t="s">
        <v>28</v>
      </c>
      <c r="J7" s="58" t="s">
        <v>5</v>
      </c>
      <c r="K7" s="64" t="s">
        <v>6</v>
      </c>
      <c r="L7" s="64"/>
      <c r="M7" s="64"/>
      <c r="N7" s="65" t="s">
        <v>19</v>
      </c>
      <c r="O7" s="65"/>
      <c r="P7" s="65"/>
      <c r="Q7" s="65"/>
    </row>
    <row r="8" spans="1:17" ht="293.25" x14ac:dyDescent="0.25">
      <c r="A8" s="57"/>
      <c r="B8" s="59"/>
      <c r="C8" s="3" t="s">
        <v>7</v>
      </c>
      <c r="D8" s="3" t="s">
        <v>8</v>
      </c>
      <c r="E8" s="3" t="s">
        <v>9</v>
      </c>
      <c r="F8" s="3" t="s">
        <v>10</v>
      </c>
      <c r="G8" s="3" t="s">
        <v>11</v>
      </c>
      <c r="H8" s="4"/>
      <c r="I8" s="63"/>
      <c r="J8" s="63"/>
      <c r="K8" s="5" t="s">
        <v>12</v>
      </c>
      <c r="L8" s="6" t="s">
        <v>13</v>
      </c>
      <c r="M8" s="16" t="s">
        <v>18</v>
      </c>
      <c r="N8" s="22" t="s">
        <v>20</v>
      </c>
      <c r="O8" s="23" t="s">
        <v>21</v>
      </c>
      <c r="P8" s="24" t="s">
        <v>22</v>
      </c>
      <c r="Q8" s="24" t="s">
        <v>25</v>
      </c>
    </row>
    <row r="9" spans="1:17" ht="54" x14ac:dyDescent="0.25">
      <c r="A9" s="14">
        <v>1</v>
      </c>
      <c r="B9" s="15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14</v>
      </c>
      <c r="I9" s="15">
        <v>9</v>
      </c>
      <c r="J9" s="7" t="s">
        <v>15</v>
      </c>
      <c r="K9" s="8" t="s">
        <v>16</v>
      </c>
      <c r="L9" s="8">
        <v>12</v>
      </c>
      <c r="M9" s="8">
        <v>13</v>
      </c>
      <c r="N9" s="25">
        <v>12</v>
      </c>
      <c r="O9" s="25">
        <v>13</v>
      </c>
      <c r="P9" s="25">
        <v>14</v>
      </c>
      <c r="Q9" s="25">
        <v>13</v>
      </c>
    </row>
    <row r="10" spans="1:17" ht="90" x14ac:dyDescent="0.25">
      <c r="A10" s="14">
        <v>1</v>
      </c>
      <c r="B10" s="21" t="s">
        <v>33</v>
      </c>
      <c r="C10" s="20">
        <v>4000</v>
      </c>
      <c r="D10" s="19">
        <v>4500</v>
      </c>
      <c r="E10" s="19">
        <v>4250</v>
      </c>
      <c r="F10" s="7"/>
      <c r="G10" s="7"/>
      <c r="H10" s="18">
        <f t="shared" ref="H10" si="0">C10+D10+E10+F10+G10</f>
        <v>12750</v>
      </c>
      <c r="I10" s="7">
        <v>1</v>
      </c>
      <c r="J10" s="17">
        <v>3</v>
      </c>
      <c r="K10" s="10">
        <f t="shared" ref="K10" si="1">AVERAGE(C10:G10)</f>
        <v>4250</v>
      </c>
      <c r="L10" s="10">
        <f t="shared" ref="L10" si="2">STDEV(C10:G10)</f>
        <v>250</v>
      </c>
      <c r="M10" s="11">
        <f t="shared" ref="M10" si="3">L10/K10</f>
        <v>5.8823529411764705E-2</v>
      </c>
      <c r="N10" s="9">
        <f t="shared" ref="N10" si="4">K10*I10</f>
        <v>4250</v>
      </c>
      <c r="O10" s="25"/>
      <c r="P10" s="25"/>
      <c r="Q10" s="26">
        <f>MIN(C10:E10)</f>
        <v>4000</v>
      </c>
    </row>
    <row r="11" spans="1:17" x14ac:dyDescent="0.25">
      <c r="A11" s="49"/>
      <c r="B11" s="50"/>
      <c r="C11" s="50"/>
      <c r="D11" s="50"/>
      <c r="E11" s="50"/>
      <c r="F11" s="50"/>
      <c r="G11" s="50"/>
      <c r="H11" s="51"/>
      <c r="I11" s="50"/>
      <c r="J11" s="51"/>
      <c r="K11" s="51"/>
      <c r="L11" s="51"/>
      <c r="M11" s="12"/>
      <c r="N11" s="13">
        <f>SUM(N10:N10)</f>
        <v>4250</v>
      </c>
      <c r="Q11" s="27">
        <f>SUM(Q10:Q10)</f>
        <v>4000</v>
      </c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7" ht="27.75" customHeight="1" x14ac:dyDescent="0.25">
      <c r="A13" s="44" t="s">
        <v>23</v>
      </c>
      <c r="B13" s="44"/>
      <c r="C13" s="44"/>
      <c r="D13" s="44"/>
      <c r="E13" s="44"/>
      <c r="F13" s="44"/>
      <c r="G13" s="44"/>
      <c r="H13" s="44"/>
      <c r="I13" s="44"/>
      <c r="J13" s="44"/>
      <c r="K13" s="28">
        <f>N11</f>
        <v>4250</v>
      </c>
      <c r="L13" s="29" t="s">
        <v>24</v>
      </c>
      <c r="M13" s="30"/>
      <c r="N13" s="31"/>
      <c r="O13" s="31"/>
    </row>
    <row r="14" spans="1:17" ht="24.75" customHeight="1" x14ac:dyDescent="0.25">
      <c r="A14" s="45" t="s">
        <v>26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6"/>
      <c r="N14" s="46"/>
      <c r="O14" s="46"/>
    </row>
    <row r="15" spans="1:17" ht="84.75" customHeight="1" x14ac:dyDescent="0.25">
      <c r="A15" s="47" t="s">
        <v>30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</row>
    <row r="17" spans="2:8" s="32" customFormat="1" ht="15.75" x14ac:dyDescent="0.25">
      <c r="B17" s="32" t="s">
        <v>31</v>
      </c>
      <c r="H17" s="32" t="s">
        <v>32</v>
      </c>
    </row>
  </sheetData>
  <mergeCells count="16">
    <mergeCell ref="A13:J13"/>
    <mergeCell ref="A14:O14"/>
    <mergeCell ref="A15:O15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  <mergeCell ref="N7:Q7"/>
  </mergeCells>
  <pageMargins left="1.2204724409448819" right="0" top="0" bottom="0" header="0.31496062992125984" footer="0.31496062992125984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5DCFE-3411-4D43-9472-E65CD487ABA9}">
  <sheetPr>
    <pageSetUpPr fitToPage="1"/>
  </sheetPr>
  <dimension ref="A1:Q19"/>
  <sheetViews>
    <sheetView tabSelected="1" topLeftCell="A7" zoomScaleNormal="100" workbookViewId="0">
      <selection activeCell="H9" sqref="H9"/>
    </sheetView>
  </sheetViews>
  <sheetFormatPr defaultRowHeight="15" x14ac:dyDescent="0.25"/>
  <cols>
    <col min="1" max="1" width="10.28515625" customWidth="1"/>
    <col min="2" max="2" width="19.140625" customWidth="1"/>
    <col min="3" max="3" width="11.85546875" customWidth="1"/>
    <col min="4" max="4" width="12.140625" customWidth="1"/>
    <col min="5" max="5" width="12.7109375" customWidth="1"/>
    <col min="6" max="6" width="12" customWidth="1"/>
    <col min="7" max="7" width="11.28515625" bestFit="1" customWidth="1"/>
    <col min="8" max="8" width="12.5703125" customWidth="1"/>
    <col min="10" max="10" width="10" customWidth="1"/>
    <col min="11" max="11" width="11.5703125" customWidth="1"/>
    <col min="12" max="12" width="10.28515625" customWidth="1"/>
    <col min="13" max="13" width="16.5703125" customWidth="1"/>
    <col min="14" max="14" width="18" customWidth="1"/>
    <col min="15" max="15" width="0.140625" customWidth="1"/>
    <col min="16" max="16" width="16.42578125" hidden="1" customWidth="1"/>
    <col min="17" max="17" width="21.140625" hidden="1" customWidth="1"/>
  </cols>
  <sheetData>
    <row r="1" spans="1:17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7" ht="41.25" customHeight="1" x14ac:dyDescent="0.25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</row>
    <row r="3" spans="1:17" ht="33" customHeight="1" x14ac:dyDescent="0.25">
      <c r="A3" s="55" t="s">
        <v>27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17" ht="15.75" x14ac:dyDescent="0.25">
      <c r="A4" s="55" t="s">
        <v>17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7" ht="102.75" customHeight="1" x14ac:dyDescent="0.25">
      <c r="A6" s="56" t="s">
        <v>2</v>
      </c>
      <c r="B6" s="58" t="s">
        <v>3</v>
      </c>
      <c r="C6" s="60" t="s">
        <v>4</v>
      </c>
      <c r="D6" s="61"/>
      <c r="E6" s="61"/>
      <c r="F6" s="61"/>
      <c r="G6" s="61"/>
      <c r="H6" s="62"/>
      <c r="I6" s="58" t="s">
        <v>38</v>
      </c>
      <c r="J6" s="58" t="s">
        <v>5</v>
      </c>
      <c r="K6" s="64" t="s">
        <v>6</v>
      </c>
      <c r="L6" s="64"/>
      <c r="M6" s="64"/>
      <c r="N6" s="65" t="s">
        <v>19</v>
      </c>
      <c r="O6" s="65"/>
      <c r="P6" s="65"/>
      <c r="Q6" s="65"/>
    </row>
    <row r="7" spans="1:17" ht="201.75" customHeight="1" x14ac:dyDescent="0.25">
      <c r="A7" s="57"/>
      <c r="B7" s="59"/>
      <c r="C7" s="33" t="s">
        <v>7</v>
      </c>
      <c r="D7" s="33" t="s">
        <v>8</v>
      </c>
      <c r="E7" s="33" t="s">
        <v>9</v>
      </c>
      <c r="F7" s="33" t="s">
        <v>10</v>
      </c>
      <c r="G7" s="33" t="s">
        <v>11</v>
      </c>
      <c r="H7" s="4"/>
      <c r="I7" s="63"/>
      <c r="J7" s="63"/>
      <c r="K7" s="5" t="s">
        <v>12</v>
      </c>
      <c r="L7" s="6" t="s">
        <v>13</v>
      </c>
      <c r="M7" s="16" t="s">
        <v>18</v>
      </c>
      <c r="N7" s="22" t="s">
        <v>34</v>
      </c>
      <c r="O7" s="23" t="s">
        <v>21</v>
      </c>
      <c r="P7" s="34" t="s">
        <v>22</v>
      </c>
      <c r="Q7" s="34" t="s">
        <v>25</v>
      </c>
    </row>
    <row r="8" spans="1:17" ht="54" x14ac:dyDescent="0.25">
      <c r="A8" s="14">
        <v>1</v>
      </c>
      <c r="B8" s="15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  <c r="H8" s="7" t="s">
        <v>14</v>
      </c>
      <c r="I8" s="15">
        <v>9</v>
      </c>
      <c r="J8" s="7" t="s">
        <v>15</v>
      </c>
      <c r="K8" s="8" t="s">
        <v>16</v>
      </c>
      <c r="L8" s="8">
        <v>12</v>
      </c>
      <c r="M8" s="8">
        <v>13</v>
      </c>
      <c r="N8" s="25">
        <v>12</v>
      </c>
      <c r="O8" s="25">
        <v>13</v>
      </c>
      <c r="P8" s="25">
        <v>14</v>
      </c>
      <c r="Q8" s="25">
        <v>13</v>
      </c>
    </row>
    <row r="9" spans="1:17" ht="67.5" x14ac:dyDescent="0.25">
      <c r="A9" s="14">
        <v>2</v>
      </c>
      <c r="B9" s="21" t="s">
        <v>35</v>
      </c>
      <c r="C9" s="35">
        <v>276700</v>
      </c>
      <c r="D9" s="36">
        <v>278195</v>
      </c>
      <c r="E9" s="36">
        <v>281294</v>
      </c>
      <c r="F9" s="37"/>
      <c r="G9" s="37"/>
      <c r="H9" s="18">
        <f t="shared" ref="H9" si="0">C9+D9+E9</f>
        <v>836189</v>
      </c>
      <c r="I9" s="37">
        <v>2</v>
      </c>
      <c r="J9" s="38">
        <v>3</v>
      </c>
      <c r="K9" s="39">
        <f>(C9+D9+E9)/3</f>
        <v>278729.66666666669</v>
      </c>
      <c r="L9" s="39">
        <f t="shared" ref="L9" si="1">STDEV(C9:G9)</f>
        <v>2343.2051411119201</v>
      </c>
      <c r="M9" s="40">
        <f t="shared" ref="M9" si="2">L9/K9</f>
        <v>8.4067303245268232E-3</v>
      </c>
      <c r="N9" s="41">
        <v>557459.34</v>
      </c>
      <c r="O9" s="25"/>
      <c r="P9" s="25"/>
      <c r="Q9" s="26">
        <f>MIN(C9:E9)</f>
        <v>276700</v>
      </c>
    </row>
    <row r="10" spans="1:17" ht="21.75" customHeight="1" x14ac:dyDescent="0.25">
      <c r="A10" s="49"/>
      <c r="B10" s="50"/>
      <c r="C10" s="50"/>
      <c r="D10" s="50"/>
      <c r="E10" s="50"/>
      <c r="F10" s="50"/>
      <c r="G10" s="50"/>
      <c r="H10" s="51"/>
      <c r="I10" s="50"/>
      <c r="J10" s="51"/>
      <c r="K10" s="51"/>
      <c r="L10" s="51"/>
      <c r="M10" s="12"/>
      <c r="N10" s="42">
        <f>SUM(N9:N9)</f>
        <v>557459.34</v>
      </c>
      <c r="Q10" s="27" t="e">
        <f>SUM(#REF!)</f>
        <v>#REF!</v>
      </c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2"/>
      <c r="L11" s="1"/>
      <c r="M11" s="1"/>
      <c r="N11" s="2"/>
    </row>
    <row r="12" spans="1:17" ht="27.75" customHeight="1" x14ac:dyDescent="0.25">
      <c r="A12" s="44" t="s">
        <v>23</v>
      </c>
      <c r="B12" s="44"/>
      <c r="C12" s="44"/>
      <c r="D12" s="44"/>
      <c r="E12" s="44"/>
      <c r="F12" s="44"/>
      <c r="G12" s="44"/>
      <c r="H12" s="44"/>
      <c r="I12" s="44"/>
      <c r="J12" s="44"/>
      <c r="K12" s="28">
        <f>N10</f>
        <v>557459.34</v>
      </c>
      <c r="L12" s="29" t="s">
        <v>24</v>
      </c>
      <c r="M12" s="30"/>
      <c r="N12" s="31"/>
      <c r="O12" s="31"/>
    </row>
    <row r="13" spans="1:17" ht="24.75" customHeight="1" x14ac:dyDescent="0.25">
      <c r="A13" s="45" t="s">
        <v>26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6"/>
      <c r="N13" s="46"/>
      <c r="O13" s="46"/>
    </row>
    <row r="14" spans="1:17" ht="84.75" customHeight="1" x14ac:dyDescent="0.25">
      <c r="A14" s="47" t="s">
        <v>39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</row>
    <row r="16" spans="1:17" s="32" customFormat="1" ht="15.75" x14ac:dyDescent="0.25">
      <c r="B16" s="32" t="s">
        <v>36</v>
      </c>
      <c r="H16" s="32" t="s">
        <v>37</v>
      </c>
    </row>
    <row r="19" spans="13:13" x14ac:dyDescent="0.25">
      <c r="M19" s="43"/>
    </row>
  </sheetData>
  <mergeCells count="15">
    <mergeCell ref="A14:O14"/>
    <mergeCell ref="A1:N1"/>
    <mergeCell ref="A2:N2"/>
    <mergeCell ref="A3:N3"/>
    <mergeCell ref="A4:N4"/>
    <mergeCell ref="A6:A7"/>
    <mergeCell ref="B6:B7"/>
    <mergeCell ref="C6:H6"/>
    <mergeCell ref="I6:I7"/>
    <mergeCell ref="J6:J7"/>
    <mergeCell ref="K6:M6"/>
    <mergeCell ref="N6:Q6"/>
    <mergeCell ref="A10:L10"/>
    <mergeCell ref="A12:J12"/>
    <mergeCell ref="A13:O13"/>
  </mergeCells>
  <pageMargins left="1.2204724409448819" right="0" top="0" bottom="0" header="0.31496062992125984" footer="0.31496062992125984"/>
  <pageSetup paperSize="9" scale="5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Для передвижки</vt:lpstr>
      <vt:lpstr>Лист2</vt:lpstr>
      <vt:lpstr>Лист3</vt:lpstr>
      <vt:lpstr>'Для передвижки'!Область_печати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Елена Александровна</cp:lastModifiedBy>
  <cp:lastPrinted>2025-04-08T17:32:15Z</cp:lastPrinted>
  <dcterms:created xsi:type="dcterms:W3CDTF">2016-09-26T13:34:20Z</dcterms:created>
  <dcterms:modified xsi:type="dcterms:W3CDTF">2026-06-24T14:38:42Z</dcterms:modified>
</cp:coreProperties>
</file>