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ШКОЛА №3\2026 год\5. ЗАКУПКИ В РАБОТЕ\5. Зеркала и рамы\"/>
    </mc:Choice>
  </mc:AlternateContent>
  <bookViews>
    <workbookView xWindow="0" yWindow="0" windowWidth="28800" windowHeight="1123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J11" i="1" l="1"/>
  <c r="J12" i="1"/>
  <c r="J10" i="1"/>
  <c r="H12" i="1"/>
  <c r="H11" i="1"/>
  <c r="H10" i="1"/>
  <c r="L12" i="1"/>
  <c r="M12" i="1"/>
  <c r="L11" i="1"/>
  <c r="M11" i="1"/>
  <c r="L10" i="1"/>
  <c r="M10" i="1"/>
  <c r="K12" i="1"/>
  <c r="K11" i="1"/>
  <c r="K10" i="1"/>
  <c r="M13" i="1"/>
</calcChain>
</file>

<file path=xl/sharedStrings.xml><?xml version="1.0" encoding="utf-8"?>
<sst xmlns="http://schemas.openxmlformats.org/spreadsheetml/2006/main" count="24" uniqueCount="22">
  <si>
    <t>№ п\п</t>
  </si>
  <si>
    <t>Наименование товара</t>
  </si>
  <si>
    <t>Ед. изм.</t>
  </si>
  <si>
    <t>Кол-во</t>
  </si>
  <si>
    <t>Среднее квадратичное отклонение</t>
  </si>
  <si>
    <t>Коэффициент вариации</t>
  </si>
  <si>
    <r>
      <t>НМЦК</t>
    </r>
    <r>
      <rPr>
        <b/>
        <sz val="8"/>
        <color indexed="8"/>
        <rFont val="Times New Roman"/>
        <family val="1"/>
        <charset val="204"/>
      </rPr>
      <t>рын</t>
    </r>
    <r>
      <rPr>
        <b/>
        <sz val="10"/>
        <color indexed="8"/>
        <rFont val="Times New Roman"/>
        <family val="1"/>
        <charset val="204"/>
      </rPr>
      <t xml:space="preserve">
</t>
    </r>
  </si>
  <si>
    <t>ИТОГО</t>
  </si>
  <si>
    <t>Минимальное значение ценв</t>
  </si>
  <si>
    <t xml:space="preserve">Обоснование и расчет начальной (максимальной) цены контракта
Метод сопоставимых рыночных цен (анализ рынка)
</t>
  </si>
  <si>
    <t>шт</t>
  </si>
  <si>
    <t>Валюта, используемая для формирования цены контракта и расчетов с исполнителем - рубль Российской Федерации.</t>
  </si>
  <si>
    <t xml:space="preserve">В соответствии с частью 5 статьи 22 Закона Заказчиком в целях применения метода сопоставимых рыночных цен (анализ рынка) направлены запросы в адрес не менее пяти потенциальных исполнителей, осуществляющих оказание идентичных услуг, планируемых к закупке, или при их отсутствии однородных услуг. 
Получено 3 ценовых предложения на запросы. </t>
  </si>
  <si>
    <t>Обоснование НМЦК произведено в соответствии с положениями статьи 22 Федерального закона от 05.04.2013 № 44-ФЗ "О контрактной системе в сфере закупок товаров, работ, услуг для обеспечения государственных и муниципальных нужд", в соответствии с приказом Министерства экономического развития РФ от 02.10.2013 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методом сопоставимых рыночных цен (анализа рынка) и методом нормирования.</t>
  </si>
  <si>
    <t>Коммерческое предложение №1 Вх.№ 26/07-03-01 от 08.07.2026</t>
  </si>
  <si>
    <t>Коммерческое предложение №2 Вх.№ 26/07-07-02 от 08.07.2026</t>
  </si>
  <si>
    <t>Коммерческое предложение №3 Вх.№ 26/07-07-01 от 08.07.2026</t>
  </si>
  <si>
    <t>Зеркало тип 1</t>
  </si>
  <si>
    <t>Зеркало тип 2</t>
  </si>
  <si>
    <t>Зеркало тип 3</t>
  </si>
  <si>
    <t>Средняя арифметическая цена, руб
(п.5+п.6+п.7)/3</t>
  </si>
  <si>
    <t>Количество значений (п.5,п.6,п.7)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</si>
</sst>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1" formatCode="0.000"/>
    <numFmt numFmtId="187" formatCode="0.000%"/>
  </numFmts>
  <fonts count="11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/>
    <xf numFmtId="0" fontId="9" fillId="0" borderId="0" xfId="0" applyFont="1" applyFill="1" applyBorder="1"/>
    <xf numFmtId="0" fontId="8" fillId="0" borderId="1" xfId="0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2" fontId="8" fillId="0" borderId="0" xfId="0" applyNumberFormat="1" applyFont="1" applyBorder="1" applyAlignment="1">
      <alignment horizontal="center" vertical="center" wrapText="1"/>
    </xf>
    <xf numFmtId="181" fontId="8" fillId="0" borderId="0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0" fillId="0" borderId="0" xfId="0" applyFont="1"/>
    <xf numFmtId="0" fontId="0" fillId="0" borderId="6" xfId="0" applyBorder="1"/>
    <xf numFmtId="0" fontId="8" fillId="0" borderId="6" xfId="0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center"/>
    </xf>
    <xf numFmtId="4" fontId="8" fillId="0" borderId="6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2" fontId="8" fillId="0" borderId="6" xfId="0" applyNumberFormat="1" applyFont="1" applyBorder="1" applyAlignment="1">
      <alignment horizontal="center" vertical="center" wrapText="1"/>
    </xf>
    <xf numFmtId="181" fontId="8" fillId="0" borderId="6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7" fillId="0" borderId="6" xfId="0" applyNumberFormat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187" fontId="8" fillId="0" borderId="1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0" fillId="0" borderId="0" xfId="0" applyFont="1" applyBorder="1" applyAlignment="1">
      <alignment wrapText="1"/>
    </xf>
    <xf numFmtId="0" fontId="10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5"/>
  <sheetViews>
    <sheetView tabSelected="1" zoomScaleNormal="100" workbookViewId="0">
      <selection activeCell="N10" sqref="N10"/>
    </sheetView>
  </sheetViews>
  <sheetFormatPr defaultRowHeight="15" x14ac:dyDescent="0.25"/>
  <cols>
    <col min="1" max="1" width="5" customWidth="1"/>
    <col min="2" max="2" width="15.140625" customWidth="1"/>
    <col min="3" max="3" width="9" customWidth="1"/>
    <col min="5" max="5" width="16.28515625" style="7" customWidth="1"/>
    <col min="6" max="6" width="16.140625" style="7" customWidth="1"/>
    <col min="7" max="7" width="15.42578125" style="8" customWidth="1"/>
    <col min="8" max="8" width="13.7109375" style="6" customWidth="1"/>
    <col min="9" max="9" width="12.28515625" customWidth="1"/>
    <col min="10" max="10" width="13.7109375" customWidth="1"/>
    <col min="11" max="12" width="14.28515625" customWidth="1"/>
    <col min="13" max="13" width="12.42578125" customWidth="1"/>
  </cols>
  <sheetData>
    <row r="1" spans="1:13" x14ac:dyDescent="0.25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3" x14ac:dyDescent="0.25">
      <c r="A2" s="39" t="s">
        <v>9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1:13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</row>
    <row r="4" spans="1:13" ht="72.75" customHeight="1" x14ac:dyDescent="0.25">
      <c r="A4" s="40" t="s">
        <v>13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</row>
    <row r="5" spans="1:13" ht="50.25" customHeight="1" x14ac:dyDescent="0.25">
      <c r="A5" s="40" t="s">
        <v>12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</row>
    <row r="6" spans="1:13" ht="18.75" customHeight="1" x14ac:dyDescent="0.25">
      <c r="A6" s="41" t="s">
        <v>11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</row>
    <row r="7" spans="1:13" ht="18.75" customHeight="1" x14ac:dyDescent="0.25">
      <c r="A7" s="34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</row>
    <row r="8" spans="1:13" ht="92.25" customHeight="1" x14ac:dyDescent="0.25">
      <c r="A8" s="1" t="s">
        <v>0</v>
      </c>
      <c r="B8" s="1" t="s">
        <v>1</v>
      </c>
      <c r="C8" s="1" t="s">
        <v>2</v>
      </c>
      <c r="D8" s="1" t="s">
        <v>3</v>
      </c>
      <c r="E8" s="20" t="s">
        <v>14</v>
      </c>
      <c r="F8" s="20" t="s">
        <v>15</v>
      </c>
      <c r="G8" s="20" t="s">
        <v>16</v>
      </c>
      <c r="H8" s="2" t="s">
        <v>20</v>
      </c>
      <c r="I8" s="5" t="s">
        <v>21</v>
      </c>
      <c r="J8" s="2" t="s">
        <v>4</v>
      </c>
      <c r="K8" s="2" t="s">
        <v>5</v>
      </c>
      <c r="L8" s="2" t="s">
        <v>8</v>
      </c>
      <c r="M8" s="2" t="s">
        <v>6</v>
      </c>
    </row>
    <row r="9" spans="1:13" ht="16.5" customHeight="1" x14ac:dyDescent="0.25">
      <c r="A9" s="15">
        <v>1</v>
      </c>
      <c r="B9" s="15">
        <v>2</v>
      </c>
      <c r="C9" s="16">
        <v>3</v>
      </c>
      <c r="D9" s="16">
        <v>4</v>
      </c>
      <c r="E9" s="17">
        <v>5</v>
      </c>
      <c r="F9" s="17">
        <v>6</v>
      </c>
      <c r="G9" s="17">
        <v>7</v>
      </c>
      <c r="H9" s="37">
        <v>8</v>
      </c>
      <c r="I9" s="18">
        <v>9</v>
      </c>
      <c r="J9" s="19">
        <v>10</v>
      </c>
      <c r="K9" s="19">
        <v>11</v>
      </c>
      <c r="L9" s="19">
        <v>12</v>
      </c>
      <c r="M9" s="19">
        <v>13</v>
      </c>
    </row>
    <row r="10" spans="1:13" s="22" customFormat="1" x14ac:dyDescent="0.25">
      <c r="A10" s="9">
        <v>1</v>
      </c>
      <c r="B10" s="21" t="s">
        <v>17</v>
      </c>
      <c r="C10" s="9" t="s">
        <v>10</v>
      </c>
      <c r="D10" s="9">
        <v>13</v>
      </c>
      <c r="E10" s="31">
        <v>4930</v>
      </c>
      <c r="F10" s="31">
        <v>5100</v>
      </c>
      <c r="G10" s="31">
        <v>5280</v>
      </c>
      <c r="H10" s="10">
        <f>(E10+F10+G10)/3</f>
        <v>5103.333333333333</v>
      </c>
      <c r="I10" s="3">
        <v>3</v>
      </c>
      <c r="J10" s="4">
        <f>_xlfn.STDEV.S(E10:G10)</f>
        <v>175.02380790433438</v>
      </c>
      <c r="K10" s="36">
        <f>J10/H10</f>
        <v>3.4295978034814052E-2</v>
      </c>
      <c r="L10" s="10">
        <f>MIN(E10:G10)</f>
        <v>4930</v>
      </c>
      <c r="M10" s="32">
        <f>D10*L10</f>
        <v>64090</v>
      </c>
    </row>
    <row r="11" spans="1:13" s="22" customFormat="1" x14ac:dyDescent="0.25">
      <c r="A11" s="9">
        <v>2</v>
      </c>
      <c r="B11" s="21" t="s">
        <v>18</v>
      </c>
      <c r="C11" s="9" t="s">
        <v>10</v>
      </c>
      <c r="D11" s="9">
        <v>4</v>
      </c>
      <c r="E11" s="31">
        <v>5180</v>
      </c>
      <c r="F11" s="31">
        <v>5920</v>
      </c>
      <c r="G11" s="31">
        <v>6240</v>
      </c>
      <c r="H11" s="10">
        <f>(E11+F11+G11)/3</f>
        <v>5780</v>
      </c>
      <c r="I11" s="3">
        <v>3</v>
      </c>
      <c r="J11" s="4">
        <f>_xlfn.STDEV.S(E11:G11)</f>
        <v>543.69108876272742</v>
      </c>
      <c r="K11" s="36">
        <f>J11/H11</f>
        <v>9.4064202208084327E-2</v>
      </c>
      <c r="L11" s="10">
        <f>MIN(E11:G11)</f>
        <v>5180</v>
      </c>
      <c r="M11" s="32">
        <f>D11*L11</f>
        <v>20720</v>
      </c>
    </row>
    <row r="12" spans="1:13" s="22" customFormat="1" x14ac:dyDescent="0.25">
      <c r="A12" s="9">
        <v>3</v>
      </c>
      <c r="B12" s="21" t="s">
        <v>19</v>
      </c>
      <c r="C12" s="9" t="s">
        <v>10</v>
      </c>
      <c r="D12" s="9">
        <v>3</v>
      </c>
      <c r="E12" s="31">
        <v>22000</v>
      </c>
      <c r="F12" s="31">
        <v>22830</v>
      </c>
      <c r="G12" s="31">
        <v>23150</v>
      </c>
      <c r="H12" s="10">
        <f>(E12+F12+G12)/3</f>
        <v>22660</v>
      </c>
      <c r="I12" s="3">
        <v>3</v>
      </c>
      <c r="J12" s="4">
        <f>_xlfn.STDEV.S(E12:G12)</f>
        <v>593.54865007006799</v>
      </c>
      <c r="K12" s="36">
        <f>J12/H12</f>
        <v>2.6193673877761163E-2</v>
      </c>
      <c r="L12" s="10">
        <f>MIN(E12:G12)</f>
        <v>22000</v>
      </c>
      <c r="M12" s="32">
        <f>D12*L12</f>
        <v>66000</v>
      </c>
    </row>
    <row r="13" spans="1:13" x14ac:dyDescent="0.25">
      <c r="A13" s="23"/>
      <c r="B13" s="24" t="s">
        <v>7</v>
      </c>
      <c r="C13" s="23"/>
      <c r="D13" s="23"/>
      <c r="E13" s="25"/>
      <c r="F13" s="25"/>
      <c r="G13" s="25"/>
      <c r="H13" s="26"/>
      <c r="I13" s="27"/>
      <c r="J13" s="28"/>
      <c r="K13" s="29"/>
      <c r="L13" s="26"/>
      <c r="M13" s="33">
        <f>SUM(M10:M12)</f>
        <v>150810</v>
      </c>
    </row>
    <row r="14" spans="1:13" x14ac:dyDescent="0.25">
      <c r="A14" s="6"/>
      <c r="B14" s="6"/>
      <c r="C14" s="6"/>
      <c r="D14" s="6"/>
      <c r="H14" s="11"/>
      <c r="I14" s="12"/>
      <c r="J14" s="13"/>
      <c r="K14" s="14"/>
      <c r="L14" s="14"/>
      <c r="M14" s="6"/>
    </row>
    <row r="15" spans="1:13" x14ac:dyDescent="0.25">
      <c r="A15" s="6"/>
      <c r="B15" s="44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6"/>
    </row>
  </sheetData>
  <mergeCells count="6">
    <mergeCell ref="A1:M1"/>
    <mergeCell ref="A2:M2"/>
    <mergeCell ref="A4:M4"/>
    <mergeCell ref="A6:M6"/>
    <mergeCell ref="A5:M5"/>
    <mergeCell ref="B15:L15"/>
  </mergeCells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Tycoon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esed11</dc:creator>
  <cp:lastModifiedBy>LYV</cp:lastModifiedBy>
  <cp:lastPrinted>2026-07-08T12:32:55Z</cp:lastPrinted>
  <dcterms:created xsi:type="dcterms:W3CDTF">2014-03-27T09:35:35Z</dcterms:created>
  <dcterms:modified xsi:type="dcterms:W3CDTF">2026-07-08T13:13:00Z</dcterms:modified>
</cp:coreProperties>
</file>