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D:\Владыко\АД\Электронный магазин\2026\поездки\"/>
    </mc:Choice>
  </mc:AlternateContent>
  <bookViews>
    <workbookView xWindow="0" yWindow="0" windowWidth="3795" windowHeight="11985"/>
  </bookViews>
  <sheets>
    <sheet name="Лист1" sheetId="1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K6" i="1" l="1"/>
  <c r="L6" i="1" s="1"/>
  <c r="M6" i="1" s="1"/>
  <c r="N6" i="1" s="1"/>
  <c r="H6" i="1"/>
  <c r="I6" i="1" s="1"/>
  <c r="J6" i="1" s="1"/>
  <c r="K5" i="1"/>
  <c r="L5" i="1" s="1"/>
  <c r="M5" i="1" s="1"/>
  <c r="N5" i="1" s="1"/>
  <c r="H5" i="1"/>
  <c r="I5" i="1" s="1"/>
  <c r="J5" i="1" s="1"/>
  <c r="K4" i="1"/>
  <c r="L4" i="1" s="1"/>
  <c r="M4" i="1" s="1"/>
  <c r="N4" i="1" s="1"/>
  <c r="H4" i="1"/>
  <c r="I4" i="1" s="1"/>
  <c r="J4" i="1" s="1"/>
  <c r="N7" i="1" l="1"/>
</calcChain>
</file>

<file path=xl/sharedStrings.xml><?xml version="1.0" encoding="utf-8"?>
<sst xmlns="http://schemas.openxmlformats.org/spreadsheetml/2006/main" count="27" uniqueCount="26">
  <si>
    <t>№</t>
  </si>
  <si>
    <t>Наименование предмета контракта</t>
  </si>
  <si>
    <t>Ед. изм</t>
  </si>
  <si>
    <t>Кол-во</t>
  </si>
  <si>
    <t>Источник информации о цене (руб./ед.изм.)</t>
  </si>
  <si>
    <t>Однородность совокупности значений выявленных цен, используемых в расчете НМЦК**</t>
  </si>
  <si>
    <t>НМЦК, определенная методом сопоставимых рыночных цен (анализа рынка)*</t>
  </si>
  <si>
    <t xml:space="preserve">Коммерческое предложение  № 1 
</t>
  </si>
  <si>
    <t xml:space="preserve">Коммерческое предложение  № 2 
</t>
  </si>
  <si>
    <t xml:space="preserve">Коммерческое предложение  № 3 </t>
  </si>
  <si>
    <t xml:space="preserve">Средняя арифметическая цена за единицу     &lt;ц&gt; </t>
  </si>
  <si>
    <t>Среднее квадратичное отклонение</t>
  </si>
  <si>
    <r>
      <rPr>
        <b/>
        <sz val="10"/>
        <color indexed="8"/>
        <rFont val="Times New Roman"/>
        <charset val="204"/>
      </rPr>
      <t xml:space="preserve">коэффициент вариации цен V (%)           </t>
    </r>
    <r>
      <rPr>
        <i/>
        <sz val="10"/>
        <color indexed="8"/>
        <rFont val="Times New Roman"/>
        <charset val="204"/>
      </rPr>
      <t xml:space="preserve">         (не должен превышать 33%)</t>
    </r>
  </si>
  <si>
    <r>
      <rPr>
        <b/>
        <sz val="10"/>
        <color rgb="FF000000"/>
        <rFont val="Times New Roman"/>
        <charset val="204"/>
      </rPr>
      <t>Расчет НМЦК по формуле</t>
    </r>
    <r>
      <rPr>
        <sz val="10"/>
        <color rgb="FF000000"/>
        <rFont val="Times New Roman"/>
        <charset val="204"/>
      </rPr>
      <t xml:space="preserve">                             v - количество (объем) закупаемого товара (работы, услуги);
n - количество значений, используемых в расчете;
i - номер источника ценовой информации;
     - цена единицы</t>
    </r>
  </si>
  <si>
    <t>Цена за единицу изм. (руб.)</t>
  </si>
  <si>
    <t>Цена за единицу изм. с округлением (вниз) до сотых долей после запятой (руб.)</t>
  </si>
  <si>
    <t>НМЦК с учетом округления цены за единицу (руб.)**</t>
  </si>
  <si>
    <t>усл. ед.</t>
  </si>
  <si>
    <t>усл.ед.</t>
  </si>
  <si>
    <t>Итого:</t>
  </si>
  <si>
    <t>Я беру на себя персональную ответственность за обоснование закупки, определение начальной (максимальной) цены закупки, за приемку результатов исполнения закупки.</t>
  </si>
  <si>
    <t>Экскурсия в Русский музей</t>
  </si>
  <si>
    <t>Экскурсия в Павловский дворец</t>
  </si>
  <si>
    <t>Экскурсия по Пушкинским местам Ленинградской области (с посещением музея-усадьбы "Суйда", музея "Дом станционнго смотрителя", музея "Домик няни"</t>
  </si>
  <si>
    <t xml:space="preserve"> Руководитель СРНО                                    А.Е. Анисимова А.Е.</t>
  </si>
  <si>
    <t xml:space="preserve">Расчет начальной (максимальной) цены контракта " Организация и проведение тематических поездок для жителей внутригородского муниципального образования города федерального значения           Санкт-Петербурга поселок Шушары»"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</si>
</sst>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\ ##0"/>
  </numFmts>
  <fonts count="17">
    <font>
      <sz val="11"/>
      <color theme="1"/>
      <name val="Calibri"/>
      <charset val="134"/>
      <scheme val="minor"/>
    </font>
    <font>
      <b/>
      <sz val="12"/>
      <color indexed="8"/>
      <name val="Times New Roman"/>
      <charset val="204"/>
    </font>
    <font>
      <b/>
      <sz val="10"/>
      <color indexed="8"/>
      <name val="Times New Roman"/>
      <charset val="204"/>
    </font>
    <font>
      <b/>
      <sz val="10"/>
      <name val="Times New Roman"/>
      <charset val="204"/>
    </font>
    <font>
      <b/>
      <sz val="11"/>
      <color indexed="8"/>
      <name val="Times New Roman"/>
      <charset val="204"/>
    </font>
    <font>
      <sz val="11"/>
      <color indexed="8"/>
      <name val="Times New Roman"/>
      <charset val="204"/>
    </font>
    <font>
      <sz val="11"/>
      <name val="Times New Roman"/>
      <charset val="204"/>
    </font>
    <font>
      <sz val="11"/>
      <color theme="1"/>
      <name val="Times New Roman"/>
      <charset val="204"/>
    </font>
    <font>
      <sz val="12"/>
      <color theme="1"/>
      <name val="Times New Roman"/>
      <charset val="204"/>
    </font>
    <font>
      <sz val="10"/>
      <color theme="1"/>
      <name val="Times New Roman"/>
      <charset val="204"/>
    </font>
    <font>
      <b/>
      <sz val="10"/>
      <color rgb="FF000000"/>
      <name val="Times New Roman"/>
      <charset val="204"/>
    </font>
    <font>
      <b/>
      <sz val="10"/>
      <color theme="1"/>
      <name val="Times New Roman"/>
      <charset val="204"/>
    </font>
    <font>
      <sz val="10"/>
      <color rgb="FF000000"/>
      <name val="Times New Roman"/>
      <charset val="204"/>
    </font>
    <font>
      <i/>
      <sz val="10"/>
      <color indexed="8"/>
      <name val="Times New Roman"/>
      <charset val="204"/>
    </font>
    <font>
      <b/>
      <sz val="12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auto="1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2" fillId="0" borderId="7" xfId="0" applyFont="1" applyBorder="1" applyAlignment="1">
      <alignment horizontal="center" vertical="top" wrapText="1"/>
    </xf>
    <xf numFmtId="0" fontId="3" fillId="0" borderId="7" xfId="0" applyFont="1" applyBorder="1" applyAlignment="1">
      <alignment horizontal="center" vertical="top" wrapText="1"/>
    </xf>
    <xf numFmtId="0" fontId="4" fillId="0" borderId="7" xfId="0" applyNumberFormat="1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2" fontId="5" fillId="2" borderId="7" xfId="0" applyNumberFormat="1" applyFont="1" applyFill="1" applyBorder="1" applyAlignment="1">
      <alignment horizontal="center" vertical="center" wrapText="1"/>
    </xf>
    <xf numFmtId="2" fontId="6" fillId="2" borderId="7" xfId="0" applyNumberFormat="1" applyFont="1" applyFill="1" applyBorder="1" applyAlignment="1">
      <alignment horizontal="center" vertical="center" wrapText="1"/>
    </xf>
    <xf numFmtId="2" fontId="5" fillId="0" borderId="7" xfId="0" applyNumberFormat="1" applyFont="1" applyBorder="1" applyAlignment="1">
      <alignment horizontal="center" vertical="center" wrapText="1"/>
    </xf>
    <xf numFmtId="0" fontId="4" fillId="0" borderId="7" xfId="0" applyFont="1" applyBorder="1" applyAlignment="1">
      <alignment horizontal="left" vertical="center" wrapText="1"/>
    </xf>
    <xf numFmtId="0" fontId="2" fillId="3" borderId="0" xfId="0" applyFont="1" applyFill="1" applyAlignment="1">
      <alignment horizontal="left" vertical="center"/>
    </xf>
    <xf numFmtId="0" fontId="2" fillId="3" borderId="0" xfId="0" applyFont="1" applyFill="1" applyAlignment="1">
      <alignment horizontal="center" vertical="center"/>
    </xf>
    <xf numFmtId="0" fontId="9" fillId="0" borderId="0" xfId="0" applyFont="1"/>
    <xf numFmtId="0" fontId="10" fillId="0" borderId="7" xfId="0" applyFont="1" applyBorder="1" applyAlignment="1">
      <alignment horizontal="center" vertical="top" wrapText="1"/>
    </xf>
    <xf numFmtId="0" fontId="11" fillId="0" borderId="7" xfId="0" applyFont="1" applyBorder="1" applyAlignment="1">
      <alignment horizontal="center" vertical="top" wrapText="1"/>
    </xf>
    <xf numFmtId="2" fontId="7" fillId="0" borderId="7" xfId="0" applyNumberFormat="1" applyFont="1" applyBorder="1" applyAlignment="1">
      <alignment horizontal="center" vertical="center" wrapText="1"/>
    </xf>
    <xf numFmtId="164" fontId="0" fillId="0" borderId="0" xfId="0" applyNumberFormat="1"/>
    <xf numFmtId="2" fontId="0" fillId="0" borderId="0" xfId="0" applyNumberFormat="1"/>
    <xf numFmtId="0" fontId="15" fillId="3" borderId="0" xfId="0" applyFont="1" applyFill="1" applyAlignment="1">
      <alignment horizontal="left" vertical="center"/>
    </xf>
    <xf numFmtId="0" fontId="8" fillId="0" borderId="0" xfId="0" applyFont="1" applyAlignment="1">
      <alignment horizontal="center"/>
    </xf>
    <xf numFmtId="0" fontId="7" fillId="0" borderId="0" xfId="0" applyFont="1" applyAlignment="1">
      <alignment vertical="distributed"/>
    </xf>
    <xf numFmtId="0" fontId="7" fillId="0" borderId="8" xfId="0" applyFont="1" applyBorder="1" applyAlignment="1">
      <alignment horizontal="center"/>
    </xf>
    <xf numFmtId="0" fontId="14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2" fontId="2" fillId="0" borderId="3" xfId="0" applyNumberFormat="1" applyFont="1" applyBorder="1" applyAlignment="1">
      <alignment horizontal="center" vertical="top" wrapText="1"/>
    </xf>
    <xf numFmtId="2" fontId="2" fillId="0" borderId="4" xfId="0" applyNumberFormat="1" applyFont="1" applyBorder="1" applyAlignment="1">
      <alignment horizontal="center" vertical="top" wrapText="1"/>
    </xf>
    <xf numFmtId="2" fontId="2" fillId="0" borderId="5" xfId="0" applyNumberFormat="1" applyFont="1" applyBorder="1" applyAlignment="1">
      <alignment horizontal="center" vertical="top" wrapText="1"/>
    </xf>
    <xf numFmtId="0" fontId="2" fillId="0" borderId="3" xfId="0" applyFont="1" applyBorder="1" applyAlignment="1">
      <alignment horizontal="center" vertical="top" wrapText="1"/>
    </xf>
    <xf numFmtId="0" fontId="0" fillId="0" borderId="4" xfId="0" applyBorder="1"/>
    <xf numFmtId="0" fontId="0" fillId="0" borderId="5" xfId="0" applyBorder="1"/>
    <xf numFmtId="0" fontId="2" fillId="3" borderId="0" xfId="0" applyFont="1" applyFill="1" applyAlignment="1">
      <alignment horizontal="left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16" fillId="0" borderId="7" xfId="0" applyFont="1" applyBorder="1" applyAlignment="1">
      <alignment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wmf"/><Relationship Id="rId4" Type="http://schemas.openxmlformats.org/officeDocument/2006/relationships/image" Target="../media/image4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19050</xdr:colOff>
      <xdr:row>2</xdr:row>
      <xdr:rowOff>952500</xdr:rowOff>
    </xdr:from>
    <xdr:to>
      <xdr:col>8</xdr:col>
      <xdr:colOff>0</xdr:colOff>
      <xdr:row>2</xdr:row>
      <xdr:rowOff>1304925</xdr:rowOff>
    </xdr:to>
    <xdr:pic>
      <xdr:nvPicPr>
        <xdr:cNvPr id="10" name="Picture 1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7038975" y="1866900"/>
          <a:ext cx="1019175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8</xdr:col>
      <xdr:colOff>304800</xdr:colOff>
      <xdr:row>2</xdr:row>
      <xdr:rowOff>1238250</xdr:rowOff>
    </xdr:from>
    <xdr:to>
      <xdr:col>8</xdr:col>
      <xdr:colOff>457200</xdr:colOff>
      <xdr:row>2</xdr:row>
      <xdr:rowOff>1466850</xdr:rowOff>
    </xdr:to>
    <xdr:pic>
      <xdr:nvPicPr>
        <xdr:cNvPr id="11" name="Picture 6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8362950" y="2152650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7</xdr:col>
      <xdr:colOff>19050</xdr:colOff>
      <xdr:row>2</xdr:row>
      <xdr:rowOff>952500</xdr:rowOff>
    </xdr:from>
    <xdr:to>
      <xdr:col>8</xdr:col>
      <xdr:colOff>0</xdr:colOff>
      <xdr:row>2</xdr:row>
      <xdr:rowOff>1304925</xdr:rowOff>
    </xdr:to>
    <xdr:pic>
      <xdr:nvPicPr>
        <xdr:cNvPr id="12" name="Picture 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7038975" y="1866900"/>
          <a:ext cx="1019175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8</xdr:col>
      <xdr:colOff>304800</xdr:colOff>
      <xdr:row>2</xdr:row>
      <xdr:rowOff>1238250</xdr:rowOff>
    </xdr:from>
    <xdr:to>
      <xdr:col>8</xdr:col>
      <xdr:colOff>457200</xdr:colOff>
      <xdr:row>2</xdr:row>
      <xdr:rowOff>1466850</xdr:rowOff>
    </xdr:to>
    <xdr:pic>
      <xdr:nvPicPr>
        <xdr:cNvPr id="13" name="Picture 6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8362950" y="2152650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19050</xdr:colOff>
      <xdr:row>2</xdr:row>
      <xdr:rowOff>952500</xdr:rowOff>
    </xdr:from>
    <xdr:to>
      <xdr:col>10</xdr:col>
      <xdr:colOff>0</xdr:colOff>
      <xdr:row>2</xdr:row>
      <xdr:rowOff>1304925</xdr:rowOff>
    </xdr:to>
    <xdr:pic>
      <xdr:nvPicPr>
        <xdr:cNvPr id="14" name="Picture 1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9105900" y="1866900"/>
          <a:ext cx="93345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8</xdr:col>
      <xdr:colOff>19050</xdr:colOff>
      <xdr:row>2</xdr:row>
      <xdr:rowOff>923925</xdr:rowOff>
    </xdr:from>
    <xdr:to>
      <xdr:col>8</xdr:col>
      <xdr:colOff>1019175</xdr:colOff>
      <xdr:row>2</xdr:row>
      <xdr:rowOff>1362075</xdr:rowOff>
    </xdr:to>
    <xdr:pic>
      <xdr:nvPicPr>
        <xdr:cNvPr id="15" name="Picture 2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8077200" y="1838325"/>
          <a:ext cx="1000125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19050</xdr:colOff>
      <xdr:row>2</xdr:row>
      <xdr:rowOff>1600200</xdr:rowOff>
    </xdr:from>
    <xdr:to>
      <xdr:col>10</xdr:col>
      <xdr:colOff>1504950</xdr:colOff>
      <xdr:row>2</xdr:row>
      <xdr:rowOff>1962150</xdr:rowOff>
    </xdr:to>
    <xdr:pic>
      <xdr:nvPicPr>
        <xdr:cNvPr id="16" name="Picture 5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0058400" y="2371725"/>
          <a:ext cx="14859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304800</xdr:colOff>
      <xdr:row>2</xdr:row>
      <xdr:rowOff>1238250</xdr:rowOff>
    </xdr:from>
    <xdr:to>
      <xdr:col>10</xdr:col>
      <xdr:colOff>457200</xdr:colOff>
      <xdr:row>2</xdr:row>
      <xdr:rowOff>1466850</xdr:rowOff>
    </xdr:to>
    <xdr:pic>
      <xdr:nvPicPr>
        <xdr:cNvPr id="17" name="Picture 6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0344150" y="2152650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7"/>
  <sheetViews>
    <sheetView tabSelected="1" view="pageBreakPreview" zoomScaleNormal="100" workbookViewId="0">
      <selection activeCell="G6" sqref="G6"/>
    </sheetView>
  </sheetViews>
  <sheetFormatPr defaultColWidth="9" defaultRowHeight="15"/>
  <cols>
    <col min="1" max="1" width="6.42578125" customWidth="1"/>
    <col min="2" max="2" width="34.140625" customWidth="1"/>
    <col min="3" max="3" width="7.28515625" customWidth="1"/>
    <col min="4" max="4" width="9.140625" customWidth="1"/>
    <col min="5" max="5" width="15.28515625" customWidth="1"/>
    <col min="6" max="6" width="17" customWidth="1"/>
    <col min="7" max="7" width="16" customWidth="1"/>
    <col min="8" max="8" width="15.5703125" customWidth="1"/>
    <col min="9" max="9" width="15.42578125" customWidth="1"/>
    <col min="10" max="10" width="14.28515625" customWidth="1"/>
    <col min="11" max="11" width="24.5703125" customWidth="1"/>
    <col min="12" max="13" width="13.5703125" customWidth="1"/>
    <col min="14" max="14" width="13.85546875" customWidth="1"/>
    <col min="16" max="16" width="9.5703125" customWidth="1"/>
  </cols>
  <sheetData>
    <row r="1" spans="1:17" ht="57" customHeight="1">
      <c r="A1" s="21" t="s">
        <v>25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</row>
    <row r="2" spans="1:17">
      <c r="A2" s="33" t="s">
        <v>0</v>
      </c>
      <c r="B2" s="33" t="s">
        <v>1</v>
      </c>
      <c r="C2" s="33" t="s">
        <v>2</v>
      </c>
      <c r="D2" s="33" t="s">
        <v>3</v>
      </c>
      <c r="E2" s="23" t="s">
        <v>4</v>
      </c>
      <c r="F2" s="24"/>
      <c r="G2" s="25"/>
      <c r="H2" s="26" t="s">
        <v>5</v>
      </c>
      <c r="I2" s="27"/>
      <c r="J2" s="28"/>
      <c r="K2" s="29" t="s">
        <v>6</v>
      </c>
      <c r="L2" s="30"/>
      <c r="M2" s="30"/>
      <c r="N2" s="31"/>
    </row>
    <row r="3" spans="1:17" ht="114.75">
      <c r="A3" s="34"/>
      <c r="B3" s="34"/>
      <c r="C3" s="34"/>
      <c r="D3" s="34"/>
      <c r="E3" s="1" t="s">
        <v>7</v>
      </c>
      <c r="F3" s="1" t="s">
        <v>8</v>
      </c>
      <c r="G3" s="2" t="s">
        <v>9</v>
      </c>
      <c r="H3" s="1" t="s">
        <v>10</v>
      </c>
      <c r="I3" s="1" t="s">
        <v>11</v>
      </c>
      <c r="J3" s="1" t="s">
        <v>12</v>
      </c>
      <c r="K3" s="12" t="s">
        <v>13</v>
      </c>
      <c r="L3" s="13" t="s">
        <v>14</v>
      </c>
      <c r="M3" s="13" t="s">
        <v>15</v>
      </c>
      <c r="N3" s="13" t="s">
        <v>16</v>
      </c>
    </row>
    <row r="4" spans="1:17" ht="46.5" customHeight="1">
      <c r="A4" s="3">
        <v>1</v>
      </c>
      <c r="B4" s="35" t="s">
        <v>21</v>
      </c>
      <c r="C4" s="4" t="s">
        <v>17</v>
      </c>
      <c r="D4" s="4">
        <v>1</v>
      </c>
      <c r="E4" s="5">
        <v>115000</v>
      </c>
      <c r="F4" s="5">
        <v>110000</v>
      </c>
      <c r="G4" s="6">
        <v>108000</v>
      </c>
      <c r="H4" s="7">
        <f t="shared" ref="H4" si="0">AVERAGE(E4:G4)</f>
        <v>111000</v>
      </c>
      <c r="I4" s="4">
        <f t="shared" ref="I4" si="1">SQRT(((SUM((POWER(E4-H4,2)),(POWER(F4-H4,2)),(POWER(G4-H4,2)))/(COLUMNS(E4:G4)-1))))</f>
        <v>3605.5512754639894</v>
      </c>
      <c r="J4" s="4">
        <f t="shared" ref="J4" si="2">I4/H4*100</f>
        <v>3.2482443923099007</v>
      </c>
      <c r="K4" s="4">
        <f t="shared" ref="K4" si="3">((D4/3)*(SUM(E4:G4)))</f>
        <v>111000</v>
      </c>
      <c r="L4" s="14">
        <f t="shared" ref="L4" si="4">K4/D4</f>
        <v>111000</v>
      </c>
      <c r="M4" s="14">
        <f t="shared" ref="M4" si="5">ROUND(L4,2)</f>
        <v>111000</v>
      </c>
      <c r="N4" s="14">
        <f t="shared" ref="N4" si="6">M4*D4</f>
        <v>111000</v>
      </c>
    </row>
    <row r="5" spans="1:17" ht="45.75" customHeight="1">
      <c r="A5" s="3">
        <v>2</v>
      </c>
      <c r="B5" s="35" t="s">
        <v>22</v>
      </c>
      <c r="C5" s="4" t="s">
        <v>18</v>
      </c>
      <c r="D5" s="4">
        <v>1</v>
      </c>
      <c r="E5" s="5">
        <v>120000</v>
      </c>
      <c r="F5" s="5">
        <v>110000</v>
      </c>
      <c r="G5" s="6">
        <v>110000</v>
      </c>
      <c r="H5" s="7">
        <f t="shared" ref="H5:H6" si="7">AVERAGE(E5:G5)</f>
        <v>113333.33333333333</v>
      </c>
      <c r="I5" s="4">
        <f t="shared" ref="I5:I6" si="8">SQRT(((SUM((POWER(E5-H5,2)),(POWER(F5-H5,2)),(POWER(G5-H5,2)))/(COLUMNS(E5:G5)-1))))</f>
        <v>5773.5026918962576</v>
      </c>
      <c r="J5" s="4">
        <f t="shared" ref="J5:J6" si="9">I5/H5*100</f>
        <v>5.0942670810849338</v>
      </c>
      <c r="K5" s="4">
        <f t="shared" ref="K5:K6" si="10">((D5/3)*(SUM(E5:G5)))</f>
        <v>113333.33333333333</v>
      </c>
      <c r="L5" s="14">
        <f t="shared" ref="L5:L6" si="11">K5/D5</f>
        <v>113333.33333333333</v>
      </c>
      <c r="M5" s="14">
        <f t="shared" ref="M5:M6" si="12">ROUND(L5,2)</f>
        <v>113333.33</v>
      </c>
      <c r="N5" s="14">
        <f t="shared" ref="N5:N6" si="13">M5*D5</f>
        <v>113333.33</v>
      </c>
    </row>
    <row r="6" spans="1:17" ht="75" customHeight="1">
      <c r="A6" s="3">
        <v>3</v>
      </c>
      <c r="B6" s="35" t="s">
        <v>23</v>
      </c>
      <c r="C6" s="4" t="s">
        <v>18</v>
      </c>
      <c r="D6" s="4">
        <v>1</v>
      </c>
      <c r="E6" s="5">
        <v>145000</v>
      </c>
      <c r="F6" s="5">
        <v>150000</v>
      </c>
      <c r="G6" s="6">
        <v>143000</v>
      </c>
      <c r="H6" s="7">
        <f t="shared" si="7"/>
        <v>146000</v>
      </c>
      <c r="I6" s="4">
        <f t="shared" si="8"/>
        <v>3605.5512754639894</v>
      </c>
      <c r="J6" s="4">
        <f t="shared" si="9"/>
        <v>2.46955566812602</v>
      </c>
      <c r="K6" s="4">
        <f t="shared" si="10"/>
        <v>146000</v>
      </c>
      <c r="L6" s="14">
        <f t="shared" si="11"/>
        <v>146000</v>
      </c>
      <c r="M6" s="14">
        <f t="shared" si="12"/>
        <v>146000</v>
      </c>
      <c r="N6" s="14">
        <f t="shared" si="13"/>
        <v>146000</v>
      </c>
    </row>
    <row r="7" spans="1:17" ht="27" customHeight="1">
      <c r="A7" s="3"/>
      <c r="B7" s="8" t="s">
        <v>19</v>
      </c>
      <c r="C7" s="4"/>
      <c r="D7" s="4"/>
      <c r="E7" s="5"/>
      <c r="F7" s="5"/>
      <c r="G7" s="6"/>
      <c r="H7" s="7"/>
      <c r="I7" s="4"/>
      <c r="J7" s="4"/>
      <c r="K7" s="4"/>
      <c r="L7" s="14"/>
      <c r="M7" s="14"/>
      <c r="N7" s="14">
        <f>SUM(N4:N6)</f>
        <v>370333.33</v>
      </c>
      <c r="O7" s="15"/>
    </row>
    <row r="8" spans="1:17" ht="30" customHeight="1">
      <c r="A8" s="32" t="s">
        <v>20</v>
      </c>
      <c r="B8" s="32"/>
      <c r="C8" s="32"/>
      <c r="D8" s="32"/>
      <c r="E8" s="32"/>
      <c r="F8" s="32"/>
      <c r="G8" s="32"/>
      <c r="H8" s="32"/>
      <c r="I8" s="32"/>
      <c r="J8" s="32"/>
      <c r="K8" s="32"/>
      <c r="L8" s="32"/>
      <c r="M8" s="32"/>
      <c r="N8" s="32"/>
      <c r="O8" s="16"/>
      <c r="P8" s="16"/>
      <c r="Q8" s="16"/>
    </row>
    <row r="9" spans="1:17" ht="33" customHeight="1">
      <c r="A9" s="17" t="s">
        <v>24</v>
      </c>
      <c r="B9" s="9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16"/>
      <c r="P9" s="16"/>
    </row>
    <row r="10" spans="1:17" ht="112.5" customHeight="1">
      <c r="A10" s="10"/>
      <c r="B10" s="19"/>
      <c r="C10" s="19"/>
      <c r="D10" s="19"/>
      <c r="E10" s="20"/>
      <c r="F10" s="20"/>
      <c r="G10" s="18"/>
      <c r="H10" s="11"/>
      <c r="I10" s="11"/>
      <c r="J10" s="11"/>
      <c r="K10" s="11"/>
      <c r="L10" s="11"/>
      <c r="M10" s="11"/>
      <c r="N10" s="11"/>
      <c r="P10" s="16"/>
    </row>
    <row r="11" spans="1:17" ht="112.5" customHeight="1">
      <c r="A11" s="11"/>
      <c r="B11" s="19"/>
      <c r="C11" s="19"/>
      <c r="D11" s="19"/>
      <c r="E11" s="20"/>
      <c r="F11" s="20"/>
      <c r="G11" s="18"/>
      <c r="H11" s="11"/>
      <c r="I11" s="11"/>
      <c r="J11" s="11"/>
      <c r="K11" s="11"/>
      <c r="L11" s="11"/>
      <c r="M11" s="11"/>
      <c r="N11" s="11"/>
      <c r="O11" s="16"/>
      <c r="P11" s="16"/>
    </row>
    <row r="16" spans="1:17" ht="15.75" customHeight="1"/>
    <row r="17" ht="15.75" customHeight="1"/>
  </sheetData>
  <mergeCells count="12">
    <mergeCell ref="G10:G11"/>
    <mergeCell ref="B10:D11"/>
    <mergeCell ref="E10:F11"/>
    <mergeCell ref="A1:N1"/>
    <mergeCell ref="E2:G2"/>
    <mergeCell ref="H2:J2"/>
    <mergeCell ref="K2:N2"/>
    <mergeCell ref="A8:N8"/>
    <mergeCell ref="A2:A3"/>
    <mergeCell ref="B2:B3"/>
    <mergeCell ref="C2:C3"/>
    <mergeCell ref="D2:D3"/>
  </mergeCells>
  <pageMargins left="0.7" right="0.7" top="0.75" bottom="0.75" header="0.3" footer="0.3"/>
  <pageSetup paperSize="9" scale="6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МА МО ШУШАРЫ Сектор РНО</dc:creator>
  <cp:lastModifiedBy>Sh3</cp:lastModifiedBy>
  <cp:lastPrinted>2026-07-07T14:43:28Z</cp:lastPrinted>
  <dcterms:created xsi:type="dcterms:W3CDTF">2015-06-05T18:19:00Z</dcterms:created>
  <dcterms:modified xsi:type="dcterms:W3CDTF">2026-07-07T14:44:02Z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EE93B80A25494A80AAC29BB9A779ECD1_13</vt:lpwstr>
  </property>
  <property fmtid="{D5CDD505-2E9C-101B-9397-08002B2CF9AE}" pid="3" name="KSOProductBuildVer">
    <vt:lpwstr>1049-12.2.0.21931</vt:lpwstr>
  </property>
</Properties>
</file>