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Сервопривод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1" i="1"/>
  <c r="L11" i="1"/>
  <c r="J11" i="1" s="1"/>
  <c r="K11" i="1" s="1"/>
  <c r="N12" i="1" l="1"/>
  <c r="L12" i="1"/>
  <c r="J12" i="1" s="1"/>
  <c r="K12" i="1" s="1"/>
</calcChain>
</file>

<file path=xl/sharedStrings.xml><?xml version="1.0" encoding="utf-8"?>
<sst xmlns="http://schemas.openxmlformats.org/spreadsheetml/2006/main" count="29" uniqueCount="27">
  <si>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</si>
  <si>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</si>
  <si>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</si>
  <si>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</si>
  <si>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</si>
  <si>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</si>
  <si>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</si>
  <si>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</si>
  <si>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</si>
  <si>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</si>
  <si>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</si>
  <si>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</si>
  <si>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</si>
  <si>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</si>
  <si>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</si>
  <si>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</si>
  <si>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</si>
  <si>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</si>
  <si>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</si>
  <si>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</si>
  <si>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</si>
  <si>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</si>
  <si>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</si>
  <si>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</si>
  <si>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Сервопривод Lufberg DA 05S220</t>
  </si>
  <si>
    <t>Сервопривод Vilmann TAFA 2-05S</t>
  </si>
  <si>
    <t>На основании проведенного анализа рынка и расчетов, НМЦК(ЦК) составляет: 34900,00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</si>
</sst>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\ ##0.00"/>
    <numFmt numFmtId="165" formatCode="#\ ##0.0000"/>
  </numFmts>
  <fonts count="4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3" fontId="1" fillId="0" borderId="10" xfId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54943</xdr:colOff>
      <xdr:row>7</xdr:row>
      <xdr:rowOff>964960</xdr:rowOff>
    </xdr:from>
    <xdr:to>
      <xdr:col>7</xdr:col>
      <xdr:colOff>195702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3</xdr:col>
      <xdr:colOff>158750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7</xdr:col>
      <xdr:colOff>728162</xdr:colOff>
      <xdr:row>7</xdr:row>
      <xdr:rowOff>964961</xdr:rowOff>
    </xdr:from>
    <xdr:to>
      <xdr:col>11</xdr:col>
      <xdr:colOff>179946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topLeftCell="A10" zoomScale="60" zoomScaleNormal="60" workbookViewId="0">
      <selection activeCell="L24" sqref="L24"/>
    </sheetView>
  </sheetViews>
  <sheetFormatPr defaultColWidth="10.796875" defaultRowHeight="18"/>
  <cols>
    <col min="1" max="1" width="3.796875" style="1" customWidth="1"/>
    <col min="2" max="2" width="37.296875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1" width="11.19921875" style="2" customWidth="1"/>
    <col min="12" max="12" width="13.6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52.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24.75" customHeight="1">
      <c r="A3" s="38" t="s">
        <v>1</v>
      </c>
      <c r="B3" s="38"/>
      <c r="C3" s="38" t="s">
        <v>2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97.5" customHeight="1">
      <c r="A4" s="60" t="s">
        <v>3</v>
      </c>
      <c r="B4" s="60"/>
      <c r="C4" s="60" t="s">
        <v>4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18"/>
      <c r="N5" s="4"/>
    </row>
    <row r="6" spans="1:14" ht="13.95" hidden="1" customHeight="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19"/>
      <c r="N8" s="9"/>
    </row>
    <row r="9" spans="1:14" ht="38.549999999999997" customHeight="1">
      <c r="A9" s="41" t="s">
        <v>6</v>
      </c>
      <c r="B9" s="43" t="s">
        <v>7</v>
      </c>
      <c r="C9" s="44"/>
      <c r="D9" s="53" t="s">
        <v>8</v>
      </c>
      <c r="E9" s="53" t="s">
        <v>9</v>
      </c>
      <c r="F9" s="48" t="s">
        <v>10</v>
      </c>
      <c r="G9" s="49"/>
      <c r="H9" s="49"/>
      <c r="I9" s="50"/>
      <c r="J9" s="53" t="s">
        <v>11</v>
      </c>
      <c r="K9" s="53" t="s">
        <v>12</v>
      </c>
      <c r="L9" s="53" t="s">
        <v>13</v>
      </c>
      <c r="M9" s="55" t="s">
        <v>14</v>
      </c>
      <c r="N9" s="53" t="s">
        <v>15</v>
      </c>
    </row>
    <row r="10" spans="1:14" ht="155.4" customHeight="1">
      <c r="A10" s="42"/>
      <c r="B10" s="45"/>
      <c r="C10" s="46"/>
      <c r="D10" s="54"/>
      <c r="E10" s="54"/>
      <c r="F10" s="11" t="s">
        <v>16</v>
      </c>
      <c r="G10" s="11" t="s">
        <v>17</v>
      </c>
      <c r="H10" s="11" t="s">
        <v>18</v>
      </c>
      <c r="I10" s="20" t="s">
        <v>19</v>
      </c>
      <c r="J10" s="54"/>
      <c r="K10" s="54"/>
      <c r="L10" s="54"/>
      <c r="M10" s="56"/>
      <c r="N10" s="57"/>
    </row>
    <row r="11" spans="1:14" ht="155.4" customHeight="1">
      <c r="A11" s="61">
        <v>1</v>
      </c>
      <c r="B11" s="35" t="s">
        <v>24</v>
      </c>
      <c r="C11" s="37"/>
      <c r="D11" s="34" t="s">
        <v>23</v>
      </c>
      <c r="E11" s="34">
        <v>1</v>
      </c>
      <c r="F11" s="36">
        <v>18900</v>
      </c>
      <c r="G11" s="36">
        <v>17400</v>
      </c>
      <c r="H11" s="36">
        <v>23800</v>
      </c>
      <c r="I11" s="32">
        <v>3</v>
      </c>
      <c r="J11" s="21">
        <f>SQRT(((SUM((POWER(F11-L11,2)),(POWER(G11-L11,2)),(POWER(H11-L11,2)))/(I11-1))))</f>
        <v>3347.1380810104024</v>
      </c>
      <c r="K11" s="22">
        <f>(J11*100)/L11</f>
        <v>16.707846778395815</v>
      </c>
      <c r="L11" s="23">
        <f>ROUND((F11+G11+H11)/3,2)</f>
        <v>20033.330000000002</v>
      </c>
      <c r="M11" s="24">
        <v>17400</v>
      </c>
      <c r="N11" s="23">
        <f>M11*E11</f>
        <v>17400</v>
      </c>
    </row>
    <row r="12" spans="1:14" ht="155.4" customHeight="1">
      <c r="A12" s="61">
        <v>2</v>
      </c>
      <c r="B12" s="35" t="s">
        <v>25</v>
      </c>
      <c r="C12" s="33"/>
      <c r="D12" s="34" t="s">
        <v>23</v>
      </c>
      <c r="E12" s="34">
        <v>1</v>
      </c>
      <c r="F12" s="36">
        <v>19300</v>
      </c>
      <c r="G12" s="36">
        <v>17500</v>
      </c>
      <c r="H12" s="36">
        <v>25000</v>
      </c>
      <c r="I12" s="32">
        <v>3</v>
      </c>
      <c r="J12" s="21">
        <f>SQRT(((SUM((POWER(F12-L12,2)),(POWER(G12-L12,2)),(POWER(H12-L12,2)))/(I12-1))))</f>
        <v>3915.3543900903787</v>
      </c>
      <c r="K12" s="22">
        <f>(J12*100)/L12</f>
        <v>19.006574709176594</v>
      </c>
      <c r="L12" s="23">
        <f>ROUND((F12+G12+H12)/3,2)</f>
        <v>20600</v>
      </c>
      <c r="M12" s="24">
        <v>17500</v>
      </c>
      <c r="N12" s="23">
        <f>M12*E12</f>
        <v>17500</v>
      </c>
    </row>
    <row r="13" spans="1:14" ht="26.25" customHeight="1">
      <c r="A13" s="12"/>
      <c r="B13" s="13"/>
      <c r="C13" s="13"/>
      <c r="D13" s="13"/>
      <c r="E13" s="14"/>
      <c r="F13" s="15"/>
      <c r="G13" s="15"/>
      <c r="H13" s="15"/>
      <c r="I13" s="13"/>
      <c r="J13" s="13" t="s">
        <v>20</v>
      </c>
      <c r="K13" s="13"/>
      <c r="L13" s="13"/>
      <c r="M13" s="25" t="s">
        <v>21</v>
      </c>
      <c r="N13" s="26">
        <f>SUM(N11:N12)</f>
        <v>34900</v>
      </c>
    </row>
    <row r="14" spans="1:14">
      <c r="A14" s="12"/>
      <c r="M14" s="27"/>
      <c r="N14" s="28"/>
    </row>
    <row r="15" spans="1:14" ht="40.049999999999997" customHeight="1">
      <c r="A15" s="51" t="s">
        <v>26</v>
      </c>
      <c r="B15" s="52"/>
      <c r="C15" s="52"/>
      <c r="D15" s="52"/>
      <c r="E15" s="52"/>
      <c r="F15" s="52"/>
      <c r="G15" s="52"/>
      <c r="H15" s="52"/>
      <c r="I15" s="29" t="s">
        <v>22</v>
      </c>
      <c r="J15" s="29"/>
      <c r="K15" s="29"/>
      <c r="L15" s="29"/>
      <c r="M15" s="30" t="s">
        <v>20</v>
      </c>
      <c r="N15" s="31"/>
    </row>
    <row r="16" spans="1:14" ht="10.050000000000001" customHeight="1"/>
    <row r="17" spans="1:14" ht="15" customHeight="1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  <row r="18" spans="1:14" ht="40.049999999999997" customHeight="1"/>
    <row r="19" spans="1:14" ht="15" customHeight="1">
      <c r="A19" s="38"/>
      <c r="B19" s="38"/>
      <c r="C19" s="38"/>
    </row>
    <row r="20" spans="1:14" ht="25.05" customHeight="1">
      <c r="A20" s="16"/>
      <c r="B20" s="16"/>
      <c r="C20" s="16"/>
      <c r="D20" s="13"/>
    </row>
    <row r="21" spans="1:14" ht="15" customHeight="1">
      <c r="A21" s="39"/>
      <c r="B21" s="39"/>
      <c r="C21" s="39"/>
      <c r="D21" s="13"/>
    </row>
    <row r="22" spans="1:14" ht="20.100000000000001" customHeight="1">
      <c r="A22" s="40"/>
      <c r="B22" s="40"/>
      <c r="C22" s="40"/>
      <c r="D22" s="13"/>
    </row>
    <row r="23" spans="1:14" ht="15" customHeight="1">
      <c r="A23" s="39"/>
      <c r="B23" s="39"/>
      <c r="C23" s="39"/>
      <c r="D23" s="13"/>
    </row>
    <row r="24" spans="1:14">
      <c r="A24" s="17"/>
      <c r="B24" s="13"/>
      <c r="C24" s="13"/>
      <c r="D24" s="13"/>
    </row>
    <row r="25" spans="1:14">
      <c r="A25" s="17"/>
      <c r="B25" s="13"/>
      <c r="C25" s="13"/>
      <c r="D25" s="13"/>
    </row>
  </sheetData>
  <mergeCells count="23">
    <mergeCell ref="A1:N1"/>
    <mergeCell ref="A2:N2"/>
    <mergeCell ref="A3:B3"/>
    <mergeCell ref="C3:N3"/>
    <mergeCell ref="A4:B4"/>
    <mergeCell ref="C4:N4"/>
    <mergeCell ref="A6:N6"/>
    <mergeCell ref="F9:I9"/>
    <mergeCell ref="A15:H15"/>
    <mergeCell ref="A17:N17"/>
    <mergeCell ref="D9:D10"/>
    <mergeCell ref="E9:E10"/>
    <mergeCell ref="J9:J10"/>
    <mergeCell ref="K9:K10"/>
    <mergeCell ref="L9:L10"/>
    <mergeCell ref="M9:M10"/>
    <mergeCell ref="N9:N10"/>
    <mergeCell ref="A19:C19"/>
    <mergeCell ref="A21:C21"/>
    <mergeCell ref="A22:C22"/>
    <mergeCell ref="A23:C23"/>
    <mergeCell ref="A9:A10"/>
    <mergeCell ref="B9:C10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2026-07-08T20:01:07Z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