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19200" windowHeight="11145" firstSheet="1" activeTab="1"/>
  </bookViews>
  <sheets>
    <sheet name="ТЗ" sheetId="1" state="hidden" r:id="rId1"/>
    <sheet name="ТЗ (2)" sheetId="2" r:id="rId2"/>
    <sheet name="Лист2" sheetId="3" r:id="rId3"/>
  </sheets>
  <definedNames>
    <definedName name="_xlnm.Print_Area" localSheetId="1">'ТЗ (2)'!$A$1:$Q$40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2" l="1"/>
  <c r="P10" i="2"/>
  <c r="P14" i="2"/>
  <c r="P18" i="2"/>
  <c r="P30" i="2"/>
  <c r="P34" i="2"/>
  <c r="N21" i="2"/>
  <c r="O21" i="2" s="1"/>
  <c r="N25" i="2"/>
  <c r="O25" i="2" s="1"/>
  <c r="N29" i="2"/>
  <c r="O29" i="2" s="1"/>
  <c r="N12" i="2"/>
  <c r="O12" i="2" s="1"/>
  <c r="M30" i="2"/>
  <c r="N30" i="2" s="1"/>
  <c r="O30" i="2" s="1"/>
  <c r="M31" i="2"/>
  <c r="P31" i="2" s="1"/>
  <c r="M32" i="2"/>
  <c r="P32" i="2" s="1"/>
  <c r="M33" i="2"/>
  <c r="P33" i="2" s="1"/>
  <c r="M34" i="2"/>
  <c r="N34" i="2" s="1"/>
  <c r="O34" i="2" s="1"/>
  <c r="M35" i="2"/>
  <c r="P35" i="2" s="1"/>
  <c r="M36" i="2"/>
  <c r="P36" i="2" s="1"/>
  <c r="M27" i="2"/>
  <c r="P27" i="2" s="1"/>
  <c r="M28" i="2"/>
  <c r="P28" i="2" s="1"/>
  <c r="M29" i="2"/>
  <c r="P29" i="2" s="1"/>
  <c r="M21" i="2"/>
  <c r="P21" i="2" s="1"/>
  <c r="M22" i="2"/>
  <c r="N22" i="2" s="1"/>
  <c r="O22" i="2" s="1"/>
  <c r="M23" i="2"/>
  <c r="P23" i="2" s="1"/>
  <c r="M24" i="2"/>
  <c r="P24" i="2" s="1"/>
  <c r="M25" i="2"/>
  <c r="P25" i="2" s="1"/>
  <c r="M26" i="2"/>
  <c r="N26" i="2" s="1"/>
  <c r="O26" i="2" s="1"/>
  <c r="M13" i="2"/>
  <c r="N13" i="2" s="1"/>
  <c r="O13" i="2" s="1"/>
  <c r="M14" i="2"/>
  <c r="N14" i="2" s="1"/>
  <c r="O14" i="2" s="1"/>
  <c r="M15" i="2"/>
  <c r="P15" i="2" s="1"/>
  <c r="M16" i="2"/>
  <c r="P16" i="2" s="1"/>
  <c r="M17" i="2"/>
  <c r="N17" i="2" s="1"/>
  <c r="O17" i="2" s="1"/>
  <c r="M18" i="2"/>
  <c r="N18" i="2" s="1"/>
  <c r="O18" i="2" s="1"/>
  <c r="M19" i="2"/>
  <c r="P19" i="2" s="1"/>
  <c r="M20" i="2"/>
  <c r="N20" i="2" s="1"/>
  <c r="O20" i="2" s="1"/>
  <c r="M8" i="2"/>
  <c r="N8" i="2" s="1"/>
  <c r="O8" i="2" s="1"/>
  <c r="M9" i="2"/>
  <c r="N9" i="2" s="1"/>
  <c r="O9" i="2" s="1"/>
  <c r="M10" i="2"/>
  <c r="N10" i="2" s="1"/>
  <c r="O10" i="2" s="1"/>
  <c r="M11" i="2"/>
  <c r="P11" i="2" s="1"/>
  <c r="M12" i="2"/>
  <c r="P12" i="2" s="1"/>
  <c r="M7" i="2"/>
  <c r="P7" i="2" s="1"/>
  <c r="N11" i="2" l="1"/>
  <c r="O11" i="2" s="1"/>
  <c r="N16" i="2"/>
  <c r="O16" i="2" s="1"/>
  <c r="N33" i="2"/>
  <c r="O33" i="2" s="1"/>
  <c r="P26" i="2"/>
  <c r="P22" i="2"/>
  <c r="N19" i="2"/>
  <c r="O19" i="2" s="1"/>
  <c r="N15" i="2"/>
  <c r="O15" i="2" s="1"/>
  <c r="N36" i="2"/>
  <c r="O36" i="2" s="1"/>
  <c r="N32" i="2"/>
  <c r="O32" i="2" s="1"/>
  <c r="N28" i="2"/>
  <c r="O28" i="2" s="1"/>
  <c r="N24" i="2"/>
  <c r="O24" i="2" s="1"/>
  <c r="P17" i="2"/>
  <c r="P13" i="2"/>
  <c r="P9" i="2"/>
  <c r="N35" i="2"/>
  <c r="O35" i="2" s="1"/>
  <c r="N31" i="2"/>
  <c r="O31" i="2" s="1"/>
  <c r="N27" i="2"/>
  <c r="O27" i="2" s="1"/>
  <c r="N23" i="2"/>
  <c r="O23" i="2" s="1"/>
  <c r="P20" i="2"/>
  <c r="P8" i="2"/>
  <c r="N7" i="2"/>
  <c r="O7" i="2" s="1"/>
  <c r="G19" i="1"/>
  <c r="F19" i="1"/>
  <c r="E19" i="1"/>
  <c r="H18" i="1"/>
  <c r="I18" i="1" s="1"/>
  <c r="J18" i="1" s="1"/>
  <c r="H17" i="1"/>
  <c r="L17" i="1" s="1"/>
  <c r="H16" i="1"/>
  <c r="I16" i="1" s="1"/>
  <c r="J16" i="1" s="1"/>
  <c r="H15" i="1"/>
  <c r="L15" i="1" s="1"/>
  <c r="H14" i="1"/>
  <c r="I14" i="1" s="1"/>
  <c r="J14" i="1" s="1"/>
  <c r="H13" i="1"/>
  <c r="L13" i="1" s="1"/>
  <c r="H12" i="1"/>
  <c r="I12" i="1" s="1"/>
  <c r="J12" i="1" s="1"/>
  <c r="H11" i="1"/>
  <c r="L11" i="1" s="1"/>
  <c r="H10" i="1"/>
  <c r="I10" i="1" s="1"/>
  <c r="J10" i="1" s="1"/>
  <c r="H9" i="1"/>
  <c r="L9" i="1" s="1"/>
  <c r="H8" i="1"/>
  <c r="I8" i="1" s="1"/>
  <c r="J8" i="1" s="1"/>
  <c r="H7" i="1"/>
  <c r="L7" i="1" s="1"/>
  <c r="L8" i="1" l="1"/>
  <c r="L10" i="1"/>
  <c r="L19" i="1" s="1"/>
  <c r="L12" i="1"/>
  <c r="L14" i="1"/>
  <c r="L16" i="1"/>
  <c r="L18" i="1"/>
  <c r="I7" i="1"/>
  <c r="J7" i="1" s="1"/>
  <c r="I9" i="1"/>
  <c r="J9" i="1" s="1"/>
  <c r="I11" i="1"/>
  <c r="J11" i="1" s="1"/>
  <c r="I13" i="1"/>
  <c r="J13" i="1" s="1"/>
  <c r="I15" i="1"/>
  <c r="J15" i="1" s="1"/>
  <c r="I17" i="1"/>
  <c r="J17" i="1" s="1"/>
</calcChain>
</file>

<file path=xl/sharedStrings.xml><?xml version="1.0" encoding="utf-8"?>
<sst xmlns="http://schemas.openxmlformats.org/spreadsheetml/2006/main" count="290" uniqueCount="129">
  <si>
    <t>РАСЧЕТ НАЧАЛЬНОЙ (МАКСИМАЛЬНОЙ) ЦЕНЫ КОНТРАКТА на поставку хозяйственных товаров для нужд ГБОУ  школа № 453 Санкт-Петербурга</t>
  </si>
  <si>
    <t>Начальная (максимальная) цена контракта определена Заказчиком посредством применения метода сопоставимых рыночных цен (анализ рынка)</t>
  </si>
  <si>
    <t>№ п/п</t>
  </si>
  <si>
    <t>Наименование</t>
  </si>
  <si>
    <t>единица измерения</t>
  </si>
  <si>
    <t>Количество</t>
  </si>
  <si>
    <t>КП №1, руб</t>
  </si>
  <si>
    <t>КП №2, руб</t>
  </si>
  <si>
    <t>КП №3, руб</t>
  </si>
  <si>
    <t>Средняя цена (руб.)</t>
  </si>
  <si>
    <t>Среднее квадратичное отклонение (руб.)</t>
  </si>
  <si>
    <t>Коэффициент вариации</t>
  </si>
  <si>
    <t>Однородность цен</t>
  </si>
  <si>
    <t>Стоимость, руб.</t>
  </si>
  <si>
    <t>Обоснование цены</t>
  </si>
  <si>
    <t xml:space="preserve">Экранная копия </t>
  </si>
  <si>
    <t>СМЕТКА-МЕТЕЛКА ДЛЯ СМАХИВАНИЯ ПЫЛИ, ТЕЛЕСКОПИЧЕСКАЯ РУЧКА НЕРЖАВЕЮЩАЯ СТАЛЬ, 160, Тип товара: щетка
Назначение: для поверхностей
Материал основы щетки: пластик
Материал щетины: полипропилен
Тип щетины: мягкая
Длина щетины: не менее 5 см
Ширина щетки: не менее 10 см
Глубина щетки: не менее 10 см
С рукояткой: да
Длина рукоятки: не менее 160 см
Тип крепления черенка: еврорезьба
Отверстие для крючка: да
Цвет: любой</t>
  </si>
  <si>
    <t>шт.</t>
  </si>
  <si>
    <t>да</t>
  </si>
  <si>
    <t>мониторинг цен</t>
  </si>
  <si>
    <t xml:space="preserve">
Черенок Для швабры деревянный д.22мм с резьбой.Длина - не менее 128 см.
    Универсальная резьба на наконечнике.</t>
  </si>
  <si>
    <t>Черенок для лопаты высший сорт деревянный. Размер 1200мм. d=38-40мм.
Особенности:
Длина: не менее 1200 мм
Диаметр:не менее  38-40 мм
Материал: древесина высший сорт</t>
  </si>
  <si>
    <t xml:space="preserve">Черенок для инвентаря (для грабель и мотыг), из березы высушенный и шлифованный, высший сорт .
Длина не менее 1200 мм
Конструкция нескладная
Диаметр: не менее 30 мм
Материал черенка дерево
</t>
  </si>
  <si>
    <t>Насадка для швабры, микрофибра, плоский МОП, 400*110мм, Тип тряпка-насадка, Размер - длина - не менее 400 мм. Ширина -не менее 110 мм. Тип креплений к держателю - уши/карманы.
Материал: микрофибра ворсистиая</t>
  </si>
  <si>
    <t>Насадка МОП плоская 600*110 мм для цельной швабры-рамки, Тип креплений к держателю - уши/карманы. хлопок, Максимальный объем впитывания 1500 мл.
Размер - длина - не менее 600 мм. Ширина -не менее 110 мм.. Материал: микрофибра ворсистиая</t>
  </si>
  <si>
    <t>Мешки для мусора на 60 литров, 12 мкм, в рулоне 30 штук, 58x68 см,Характеристика: Объем: 60 литр
Количество в упаковке: 30 шт.
Плотность: 12 мкм
Тип упаковки: рулон
Наличие ручек/завязок: нет
Материал: полиэтилен низкого давления (ПНД)
Биоразлагаемые: Да
Ароматизированные: Нет
Количество рулонов в транспортной упаковке: 50
Страна происхождения: Россия
Ширина, см: 58
Длина, см: 68
Высота ведра не более, см: 40
Круглое ведро: верхний диаметр не более, см: 36
Круглое ведро: объем не более, л: 40
Прямоуг-ное ведро: об-м не бол: 39</t>
  </si>
  <si>
    <t>Туалетная бумага однослойная, на втулке, белого цвета выполнена с тиснением, имеет перфорацию. Длина намотки в рулоне — 52,5±2,6 м метра. Туалетная бумага изготовлена из стопроцентной целлюлозы. ГОСТ 52354-2005, 
Количество слоев: не менее 1
Цвет бумаги белый
Ароматизатор Нет
Длина рулона туалетной бумаги: не менее 51 метр
Рисунок Нет
Тиснение Да
Диаметр втулки, см не менее 4.4
Количество листов в рулоне не менее 420 шт.
Ширина рулона не менее 90 мм
Сырье 100% целлюлоза
Перфорация Да</t>
  </si>
  <si>
    <t>Держатель для туалетной бумаги, открытый , без крышки, цинк, 
Длина, см: не менее 11
Ширина, см: не менее 6
Высота, см:не менее 1
Вес, кг:не менее 0,04
Материал: цинковый сплав, Тип крепления: на два самореза.Цвет:серый (серебристый)</t>
  </si>
  <si>
    <t xml:space="preserve">Перчатки х/б  с двойным латексным обливом,  для общих работ, Материал 80% хлопок, 20% полиэфир, размер XL
</t>
  </si>
  <si>
    <t>Перчатки хозяйственные, латексные, Материал основы: латекс
Внутренняя обработка: полиуретановая пленка
Длина: не менее 300 мм, Толщина: не менее 0,28 мм, размер XL</t>
  </si>
  <si>
    <t>Перчатки хозяйственные, латексные, Материал основы: латекс
Внутренняя обработка: полиуретановая пленка
Длина: не менее 300 мм, Толщина: не менее 0,28 мм, размер L</t>
  </si>
  <si>
    <t>ИТОГО:</t>
  </si>
  <si>
    <t>ОКПД2</t>
  </si>
  <si>
    <t>Итого:</t>
  </si>
  <si>
    <t>ККН</t>
  </si>
  <si>
    <t>-</t>
  </si>
  <si>
    <t>поставщик  №1, руб</t>
  </si>
  <si>
    <t>поставщик  №2, руб</t>
  </si>
  <si>
    <t>поставщик  №3, руб</t>
  </si>
  <si>
    <t>Кол-во</t>
  </si>
  <si>
    <t>100-р., Реестр товаров АИС ГЗ (руб.)</t>
  </si>
  <si>
    <t>Запрос поставщикам ГИСП</t>
  </si>
  <si>
    <t>Коэфф-т вариации</t>
  </si>
  <si>
    <t>Начальная максимальная цена  товара (работы, услуги), руб.</t>
  </si>
  <si>
    <t>Исп. Щербак Е.П.</t>
  </si>
  <si>
    <t>Сумма</t>
  </si>
  <si>
    <t>запросы не подавались, т.к.по ПП 1875 ч.7 п. «Г» сумма до 1 млн. руб., стоимость единицы меньше 5000,00 рублей</t>
  </si>
  <si>
    <t xml:space="preserve">минимальная цена </t>
  </si>
  <si>
    <t>Начальная (максимальная) цена контракта определена методом сопоставимых рыночных цен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</si>
  <si>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>Полотно для мытья пола</t>
  </si>
  <si>
    <t>Полотно вафельное</t>
  </si>
  <si>
    <t>Тряпка для мытья пола</t>
  </si>
  <si>
    <t>Швабра</t>
  </si>
  <si>
    <t>Перчатки резиновые</t>
  </si>
  <si>
    <t>Перчатки х/б с ПВХ</t>
  </si>
  <si>
    <t>Освежитель воздуха</t>
  </si>
  <si>
    <t>Гель от ржавчины</t>
  </si>
  <si>
    <t>Мешки д/мусора30л</t>
  </si>
  <si>
    <t>Соль техническая</t>
  </si>
  <si>
    <t>Порошок д/ручной стирки</t>
  </si>
  <si>
    <t>Порошок д/белого белья</t>
  </si>
  <si>
    <t>Порошок д/цветного белья</t>
  </si>
  <si>
    <t>Моющее средство</t>
  </si>
  <si>
    <t>Мыло туалетное детское</t>
  </si>
  <si>
    <t>Жидкое крем-мыло</t>
  </si>
  <si>
    <t>Чистящее средство</t>
  </si>
  <si>
    <t>Жидкое мыло антибактериальное</t>
  </si>
  <si>
    <t>Чистящее средство с распылителем для стекол 0,5л.</t>
  </si>
  <si>
    <t>Жавель-солид  320 табл.</t>
  </si>
  <si>
    <t>Салфетки бумажные</t>
  </si>
  <si>
    <t>Полотенца бумажные</t>
  </si>
  <si>
    <t>Туалетная бумага</t>
  </si>
  <si>
    <t>Кожный антисептик</t>
  </si>
  <si>
    <t>Швабра для мытья окон</t>
  </si>
  <si>
    <t>рул.</t>
  </si>
  <si>
    <t xml:space="preserve">вх. №62 от 07.04.2026 </t>
  </si>
  <si>
    <t xml:space="preserve">вх. №63 от 07.04.2026 </t>
  </si>
  <si>
    <t xml:space="preserve">вх. №64 от 07.04.2026 </t>
  </si>
  <si>
    <t>пар.</t>
  </si>
  <si>
    <t>уп</t>
  </si>
  <si>
    <t>Мешки д/мусора 120л.</t>
  </si>
  <si>
    <t>Шпагат полипропилен. 625м 1кг/бобина</t>
  </si>
  <si>
    <t>Бахилы (комплект 2000шт.) (1000пар)</t>
  </si>
  <si>
    <t>13.92.29.110</t>
  </si>
  <si>
    <t>Тряпки и полотна технические и нетканые в рулоне 13.92.29.110-011</t>
  </si>
  <si>
    <t xml:space="preserve">13.20.20.110 </t>
  </si>
  <si>
    <t>Полотенца вафельные в рулонах  
13.92.29.110-109</t>
  </si>
  <si>
    <t>Тряпки и насадки тканые и нетканые для мытья полов 
13.92.29.110-089</t>
  </si>
  <si>
    <t>32.91.11.000</t>
  </si>
  <si>
    <t>Щетка для уборки тип 432.91.11.000-009</t>
  </si>
  <si>
    <t>Щетка для уборки тип 432.91.11.000-010</t>
  </si>
  <si>
    <t>14.12.30.150</t>
  </si>
  <si>
    <t>Перчатки трикотажные для защиты от внешних воздействий¹ тип 1 14.12.30.150-001</t>
  </si>
  <si>
    <t>20.41.41.000</t>
  </si>
  <si>
    <t>Средства для дезодорирования и ароматизации воздуха в помещениях тип 1 20.41.41.000-001</t>
  </si>
  <si>
    <t>20.41.32.114</t>
  </si>
  <si>
    <t>Средство моющее для туалетов и ванных комнат тип 1 20.41.32.114-001</t>
  </si>
  <si>
    <t>22.22.11.190</t>
  </si>
  <si>
    <t>Мешок полимерный тип 3 22.22.11.190-005</t>
  </si>
  <si>
    <t>22.19.60.114</t>
  </si>
  <si>
    <t>Перчатки резиновые общего назначения (кроме медицинских) тип 10. 22.19.60.114-005</t>
  </si>
  <si>
    <t>Мешок полимерный тип 12 22.22.11.190-012</t>
  </si>
  <si>
    <t>30.50.50</t>
  </si>
  <si>
    <t>08.93.10</t>
  </si>
  <si>
    <t>13.94.12.190</t>
  </si>
  <si>
    <t>Шпагат бытовой¹ тип 4   13.94.12.190-004</t>
  </si>
  <si>
    <t>20.41.32.121</t>
  </si>
  <si>
    <t>Порошок стиральный тип 12  20.41.32.121-013</t>
  </si>
  <si>
    <t>20.20.14.000</t>
  </si>
  <si>
    <t>Средство дезинфицирующее тип 14  20.20.14.000-031</t>
  </si>
  <si>
    <t>20.41.32</t>
  </si>
  <si>
    <t>20.41.31</t>
  </si>
  <si>
    <t>20.41.44</t>
  </si>
  <si>
    <t>20.41.31.130</t>
  </si>
  <si>
    <t>Мыло туалетное жидкое тип 3  20.41.31.130-009</t>
  </si>
  <si>
    <t>20.41.32.113</t>
  </si>
  <si>
    <t>Средство моющее для стекол и зеркал тип 1  20.41.32.113-001</t>
  </si>
  <si>
    <t>17.22.11.140</t>
  </si>
  <si>
    <t>Салфетка бумажная для сервировки стола тип 1  17.22.11.140-001</t>
  </si>
  <si>
    <t>17.22.11.110</t>
  </si>
  <si>
    <t>Бумага туалетная тип 7  17.22.11.110-009</t>
  </si>
  <si>
    <t>17.22.11.130</t>
  </si>
  <si>
    <t>Полотенце бумажное тип 8  17.22.11.130-008</t>
  </si>
  <si>
    <t>_"_</t>
  </si>
  <si>
    <r>
      <t xml:space="preserve">В связи с тем, что закупка осуществляется у единственного источника через подсистему "Электронный магазин",  стоимость составит: </t>
    </r>
    <r>
      <rPr>
        <b/>
        <sz val="10"/>
        <color theme="1"/>
        <rFont val="Times New Roman"/>
        <family val="1"/>
        <charset val="204"/>
      </rPr>
      <t>179270,00 руб.</t>
    </r>
  </si>
  <si>
    <r>
      <t>Средство дезинфицирующее </t>
    </r>
    <r>
      <rPr>
        <b/>
        <sz val="10"/>
        <color rgb="FF333333"/>
        <rFont val="Times New Roman"/>
        <family val="1"/>
        <charset val="204"/>
      </rPr>
      <t>Жавель</t>
    </r>
    <r>
      <rPr>
        <sz val="10"/>
        <color rgb="FF333333"/>
        <rFont val="Times New Roman"/>
        <family val="1"/>
        <charset val="204"/>
      </rPr>
      <t> </t>
    </r>
    <r>
      <rPr>
        <b/>
        <sz val="10"/>
        <color rgb="FF333333"/>
        <rFont val="Times New Roman"/>
        <family val="1"/>
        <charset val="204"/>
      </rPr>
      <t>Солид</t>
    </r>
    <r>
      <rPr>
        <sz val="10"/>
        <color rgb="FF333333"/>
        <rFont val="Times New Roman"/>
        <family val="1"/>
        <charset val="204"/>
      </rPr>
      <t> </t>
    </r>
    <r>
      <rPr>
        <b/>
        <sz val="10"/>
        <color rgb="FF333333"/>
        <rFont val="Times New Roman"/>
        <family val="1"/>
        <charset val="204"/>
      </rPr>
      <t>таблетки</t>
    </r>
    <r>
      <rPr>
        <sz val="10"/>
        <color rgb="FF333333"/>
        <rFont val="Times New Roman"/>
        <family val="1"/>
        <charset val="204"/>
      </rPr>
      <t> 1КГ 320ШТ</t>
    </r>
  </si>
  <si>
    <r>
      <t>Моющая губка и сгон ширина 25 см. </t>
    </r>
    <r>
      <rPr>
        <b/>
        <sz val="10"/>
        <color rgb="FF333333"/>
        <rFont val="Times New Roman"/>
        <family val="1"/>
        <charset val="204"/>
      </rPr>
      <t>Телескопическая</t>
    </r>
    <r>
      <rPr>
        <sz val="10"/>
        <color rgb="FF333333"/>
        <rFont val="Times New Roman"/>
        <family val="1"/>
        <charset val="204"/>
      </rPr>
      <t> </t>
    </r>
    <r>
      <rPr>
        <b/>
        <sz val="10"/>
        <color rgb="FF333333"/>
        <rFont val="Times New Roman"/>
        <family val="1"/>
        <charset val="204"/>
      </rPr>
      <t>ручка</t>
    </r>
    <r>
      <rPr>
        <sz val="10"/>
        <color rgb="FF333333"/>
        <rFont val="Times New Roman"/>
        <family val="1"/>
        <charset val="204"/>
      </rPr>
      <t> длина 80 см.</t>
    </r>
  </si>
  <si>
    <t>32.91.19.190</t>
  </si>
  <si>
    <t>РАСЧЕТ НАЧАЛЬНОЙ (МАКСИМАЛЬНОЙ) ЦЕНЫ КОНТРАКТА на приобретение ХОЗТОВАРОВ для ГБОУ школы №404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</si>
</sst>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0.0"/>
    <numFmt numFmtId="165" formatCode="0.000"/>
    <numFmt numFmtId="166" formatCode="#,##0.000"/>
    <numFmt numFmtId="167" formatCode="#,##0.00\ _₽"/>
  </numFmts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111111"/>
      <name val="Arial"/>
      <family val="2"/>
      <charset val="204"/>
    </font>
    <font>
      <sz val="10"/>
      <color rgb="FF333333"/>
      <name val="Times New Roman"/>
      <family val="1"/>
      <charset val="204"/>
    </font>
    <font>
      <b/>
      <sz val="10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6" fontId="2" fillId="0" borderId="3" xfId="0" applyNumberFormat="1" applyFont="1" applyBorder="1" applyAlignment="1">
      <alignment horizontal="center" vertical="top"/>
    </xf>
    <xf numFmtId="0" fontId="0" fillId="0" borderId="0" xfId="0" applyAlignment="1">
      <alignment vertical="center"/>
    </xf>
    <xf numFmtId="2" fontId="0" fillId="0" borderId="0" xfId="0" applyNumberFormat="1"/>
    <xf numFmtId="0" fontId="4" fillId="3" borderId="3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167" fontId="4" fillId="0" borderId="3" xfId="0" applyNumberFormat="1" applyFont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167" fontId="1" fillId="0" borderId="3" xfId="0" applyNumberFormat="1" applyFont="1" applyBorder="1"/>
    <xf numFmtId="0" fontId="1" fillId="0" borderId="3" xfId="0" applyFont="1" applyBorder="1" applyAlignment="1">
      <alignment vertical="top"/>
    </xf>
    <xf numFmtId="167" fontId="1" fillId="0" borderId="3" xfId="0" applyNumberFormat="1" applyFont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43" fontId="1" fillId="0" borderId="3" xfId="0" applyNumberFormat="1" applyFont="1" applyBorder="1"/>
    <xf numFmtId="0" fontId="3" fillId="0" borderId="3" xfId="0" applyFont="1" applyBorder="1" applyAlignment="1">
      <alignment horizontal="center" vertical="center" wrapText="1"/>
    </xf>
    <xf numFmtId="43" fontId="4" fillId="0" borderId="3" xfId="0" applyNumberFormat="1" applyFont="1" applyFill="1" applyBorder="1" applyAlignment="1">
      <alignment horizontal="center" vertical="top" wrapText="1"/>
    </xf>
    <xf numFmtId="43" fontId="1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167" fontId="4" fillId="0" borderId="3" xfId="0" applyNumberFormat="1" applyFont="1" applyFill="1" applyBorder="1" applyAlignment="1">
      <alignment horizontal="center" vertical="top" wrapText="1"/>
    </xf>
    <xf numFmtId="167" fontId="1" fillId="0" borderId="3" xfId="0" applyNumberFormat="1" applyFont="1" applyFill="1" applyBorder="1"/>
    <xf numFmtId="43" fontId="1" fillId="0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43" fontId="4" fillId="0" borderId="3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top" wrapText="1"/>
    </xf>
    <xf numFmtId="0" fontId="1" fillId="0" borderId="3" xfId="0" applyFont="1" applyFill="1" applyBorder="1" applyAlignment="1">
      <alignment horizontal="center" vertical="center" wrapText="1"/>
    </xf>
    <xf numFmtId="167" fontId="1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vertical="top"/>
    </xf>
    <xf numFmtId="0" fontId="12" fillId="0" borderId="3" xfId="0" applyNumberFormat="1" applyFont="1" applyBorder="1" applyAlignment="1">
      <alignment horizontal="center" vertical="center" wrapText="1"/>
    </xf>
    <xf numFmtId="43" fontId="1" fillId="2" borderId="3" xfId="0" applyNumberFormat="1" applyFont="1" applyFill="1" applyBorder="1" applyAlignment="1">
      <alignment horizontal="center" vertical="center" wrapText="1"/>
    </xf>
    <xf numFmtId="167" fontId="1" fillId="2" borderId="3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vertical="top"/>
    </xf>
    <xf numFmtId="0" fontId="16" fillId="0" borderId="3" xfId="0" applyFont="1" applyBorder="1" applyAlignment="1">
      <alignment wrapText="1"/>
    </xf>
    <xf numFmtId="0" fontId="4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43" fontId="13" fillId="0" borderId="3" xfId="0" applyNumberFormat="1" applyFont="1" applyFill="1" applyBorder="1" applyAlignment="1">
      <alignment horizontal="center" vertical="center" wrapText="1"/>
    </xf>
    <xf numFmtId="43" fontId="1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/>
    </xf>
    <xf numFmtId="0" fontId="1" fillId="0" borderId="3" xfId="0" applyFont="1" applyBorder="1" applyAlignment="1"/>
    <xf numFmtId="0" fontId="2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67" fontId="4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0" fontId="1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10 2 2 2 2 2 2 2 5" xfId="2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3314699</xdr:colOff>
      <xdr:row>14</xdr:row>
      <xdr:rowOff>238125</xdr:rowOff>
    </xdr:from>
    <xdr:to>
      <xdr:col>1</xdr:col>
      <xdr:colOff>4067174</xdr:colOff>
      <xdr:row>14</xdr:row>
      <xdr:rowOff>809625</xdr:rowOff>
    </xdr:to>
    <xdr:pic>
      <xdr:nvPicPr>
        <xdr:cNvPr id="2" name="Рисунок 1" descr="ÐÐµÑÐ¶Ð°ÑÐµÐ»Ñ Ð´Ð»Ñ ÑÑÐ°Ð»ÐµÑÐ½Ð¾Ð¹ Ð±ÑÐ¼Ð°Ð³Ð¸, ÑÐ¸Ð½Ðº - ÑÐ¾ÑÐ¾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4" y="13163550"/>
          <a:ext cx="75247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workbookViewId="0">
      <selection activeCell="P7" sqref="P7"/>
    </sheetView>
  </sheetViews>
  <sheetFormatPr defaultRowHeight="15" x14ac:dyDescent="0.25"/>
  <cols>
    <col min="1" max="1" width="3.5703125" customWidth="1"/>
    <col min="2" max="2" width="80" customWidth="1"/>
    <col min="3" max="11" width="8.7109375" customWidth="1"/>
    <col min="12" max="12" width="12.5703125" customWidth="1"/>
    <col min="13" max="13" width="8.7109375" customWidth="1"/>
  </cols>
  <sheetData>
    <row r="1" spans="1:14" x14ac:dyDescent="0.25">
      <c r="I1" s="1"/>
    </row>
    <row r="2" spans="1:14" ht="25.5" customHeight="1" x14ac:dyDescent="0.25">
      <c r="A2" s="2"/>
      <c r="B2" s="92" t="s">
        <v>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3"/>
    </row>
    <row r="3" spans="1:14" ht="15.75" thickBot="1" x14ac:dyDescent="0.3">
      <c r="A3" s="2"/>
      <c r="B3" s="93" t="s">
        <v>1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2"/>
    </row>
    <row r="4" spans="1:14" s="4" customFormat="1" x14ac:dyDescent="0.25"/>
    <row r="5" spans="1:14" s="4" customFormat="1" ht="25.5" x14ac:dyDescent="0.25">
      <c r="A5" s="88" t="s">
        <v>2</v>
      </c>
      <c r="B5" s="94" t="s">
        <v>3</v>
      </c>
      <c r="C5" s="94" t="s">
        <v>4</v>
      </c>
      <c r="D5" s="88" t="s">
        <v>5</v>
      </c>
      <c r="E5" s="5" t="s">
        <v>6</v>
      </c>
      <c r="F5" s="5" t="s">
        <v>7</v>
      </c>
      <c r="G5" s="5" t="s">
        <v>8</v>
      </c>
      <c r="H5" s="88" t="s">
        <v>9</v>
      </c>
      <c r="I5" s="88" t="s">
        <v>10</v>
      </c>
      <c r="J5" s="88" t="s">
        <v>11</v>
      </c>
      <c r="K5" s="88" t="s">
        <v>12</v>
      </c>
      <c r="L5" s="88" t="s">
        <v>13</v>
      </c>
      <c r="M5" s="88" t="s">
        <v>14</v>
      </c>
      <c r="N5" s="6"/>
    </row>
    <row r="6" spans="1:14" s="4" customFormat="1" ht="25.5" x14ac:dyDescent="0.25">
      <c r="A6" s="89"/>
      <c r="B6" s="89"/>
      <c r="C6" s="89"/>
      <c r="D6" s="89"/>
      <c r="E6" s="7" t="s">
        <v>15</v>
      </c>
      <c r="F6" s="7" t="s">
        <v>15</v>
      </c>
      <c r="G6" s="7" t="s">
        <v>15</v>
      </c>
      <c r="H6" s="89"/>
      <c r="I6" s="89"/>
      <c r="J6" s="89"/>
      <c r="K6" s="89"/>
      <c r="L6" s="89"/>
      <c r="M6" s="89"/>
      <c r="N6" s="6"/>
    </row>
    <row r="7" spans="1:14" s="4" customFormat="1" ht="182.25" customHeight="1" x14ac:dyDescent="0.25">
      <c r="A7" s="8">
        <v>1</v>
      </c>
      <c r="B7" s="9" t="s">
        <v>16</v>
      </c>
      <c r="C7" s="10" t="s">
        <v>17</v>
      </c>
      <c r="D7" s="11">
        <v>8</v>
      </c>
      <c r="E7" s="12">
        <v>223.81</v>
      </c>
      <c r="F7" s="12">
        <v>210</v>
      </c>
      <c r="G7" s="12">
        <v>216.47</v>
      </c>
      <c r="H7" s="13">
        <f t="shared" ref="H7:H18" si="0">AVERAGE(E7:G7)</f>
        <v>216.76</v>
      </c>
      <c r="I7" s="14">
        <f t="shared" ref="I7:I18" si="1">SQRT((((E7-H7)^2)+((F7-H7)^2)+((G7-H7)^2)))/(3-1)</f>
        <v>4.8858008555404719</v>
      </c>
      <c r="J7" s="15">
        <f t="shared" ref="J7:J18" si="2">(I7/H7)*100</f>
        <v>2.2540140503508361</v>
      </c>
      <c r="K7" s="13" t="s">
        <v>18</v>
      </c>
      <c r="L7" s="16">
        <f t="shared" ref="L7:L18" si="3">D7*H7</f>
        <v>1734.08</v>
      </c>
      <c r="M7" s="13" t="s">
        <v>19</v>
      </c>
      <c r="N7" s="6"/>
    </row>
    <row r="8" spans="1:14" s="4" customFormat="1" ht="38.25" customHeight="1" x14ac:dyDescent="0.25">
      <c r="A8" s="8">
        <v>2</v>
      </c>
      <c r="B8" s="9" t="s">
        <v>20</v>
      </c>
      <c r="C8" s="10" t="s">
        <v>17</v>
      </c>
      <c r="D8" s="11">
        <v>10</v>
      </c>
      <c r="E8" s="12">
        <v>61.23</v>
      </c>
      <c r="F8" s="12">
        <v>64</v>
      </c>
      <c r="G8" s="12">
        <v>70.88</v>
      </c>
      <c r="H8" s="13">
        <f t="shared" si="0"/>
        <v>65.36999999999999</v>
      </c>
      <c r="I8" s="14">
        <f t="shared" si="1"/>
        <v>3.5134242556229944</v>
      </c>
      <c r="J8" s="15">
        <f t="shared" si="2"/>
        <v>5.3746737886232143</v>
      </c>
      <c r="K8" s="13" t="s">
        <v>18</v>
      </c>
      <c r="L8" s="16">
        <f t="shared" si="3"/>
        <v>653.69999999999993</v>
      </c>
      <c r="M8" s="13" t="s">
        <v>19</v>
      </c>
      <c r="N8" s="6"/>
    </row>
    <row r="9" spans="1:14" s="4" customFormat="1" ht="67.5" customHeight="1" x14ac:dyDescent="0.25">
      <c r="A9" s="8">
        <v>3</v>
      </c>
      <c r="B9" s="9" t="s">
        <v>21</v>
      </c>
      <c r="C9" s="10" t="s">
        <v>17</v>
      </c>
      <c r="D9" s="11">
        <v>10</v>
      </c>
      <c r="E9" s="12">
        <v>121.82</v>
      </c>
      <c r="F9" s="17">
        <v>62</v>
      </c>
      <c r="G9" s="12">
        <v>72.290000000000006</v>
      </c>
      <c r="H9" s="13">
        <f t="shared" si="0"/>
        <v>85.37</v>
      </c>
      <c r="I9" s="14">
        <f t="shared" si="1"/>
        <v>22.615513480794547</v>
      </c>
      <c r="J9" s="15">
        <f t="shared" si="2"/>
        <v>26.491171934865349</v>
      </c>
      <c r="K9" s="13" t="s">
        <v>18</v>
      </c>
      <c r="L9" s="16">
        <f t="shared" si="3"/>
        <v>853.7</v>
      </c>
      <c r="M9" s="13" t="s">
        <v>19</v>
      </c>
      <c r="N9" s="6"/>
    </row>
    <row r="10" spans="1:14" s="4" customFormat="1" ht="84.75" customHeight="1" x14ac:dyDescent="0.25">
      <c r="A10" s="8">
        <v>4</v>
      </c>
      <c r="B10" s="9" t="s">
        <v>22</v>
      </c>
      <c r="C10" s="10" t="s">
        <v>17</v>
      </c>
      <c r="D10" s="11">
        <v>10</v>
      </c>
      <c r="E10" s="12">
        <v>57.74</v>
      </c>
      <c r="F10" s="12">
        <v>40</v>
      </c>
      <c r="G10" s="12">
        <v>68.930000000000007</v>
      </c>
      <c r="H10" s="13">
        <f t="shared" si="0"/>
        <v>55.556666666666672</v>
      </c>
      <c r="I10" s="14">
        <f t="shared" si="1"/>
        <v>10.315314666391263</v>
      </c>
      <c r="J10" s="15">
        <f t="shared" si="2"/>
        <v>18.567195055603158</v>
      </c>
      <c r="K10" s="13" t="s">
        <v>18</v>
      </c>
      <c r="L10" s="16">
        <f t="shared" si="3"/>
        <v>555.56666666666672</v>
      </c>
      <c r="M10" s="13" t="s">
        <v>19</v>
      </c>
      <c r="N10" s="6"/>
    </row>
    <row r="11" spans="1:14" s="4" customFormat="1" ht="58.5" customHeight="1" x14ac:dyDescent="0.25">
      <c r="A11" s="33">
        <v>5</v>
      </c>
      <c r="B11" s="34" t="s">
        <v>23</v>
      </c>
      <c r="C11" s="35" t="s">
        <v>17</v>
      </c>
      <c r="D11" s="36">
        <v>30</v>
      </c>
      <c r="E11" s="18"/>
      <c r="F11" s="12"/>
      <c r="G11" s="12"/>
      <c r="H11" s="13" t="e">
        <f t="shared" si="0"/>
        <v>#DIV/0!</v>
      </c>
      <c r="I11" s="14" t="e">
        <f t="shared" si="1"/>
        <v>#DIV/0!</v>
      </c>
      <c r="J11" s="15" t="e">
        <f t="shared" si="2"/>
        <v>#DIV/0!</v>
      </c>
      <c r="K11" s="13" t="s">
        <v>18</v>
      </c>
      <c r="L11" s="16" t="e">
        <f t="shared" si="3"/>
        <v>#DIV/0!</v>
      </c>
      <c r="M11" s="13" t="s">
        <v>19</v>
      </c>
      <c r="N11" s="6"/>
    </row>
    <row r="12" spans="1:14" s="4" customFormat="1" ht="55.5" customHeight="1" x14ac:dyDescent="0.25">
      <c r="A12" s="8">
        <v>6</v>
      </c>
      <c r="B12" s="9" t="s">
        <v>24</v>
      </c>
      <c r="C12" s="10" t="s">
        <v>17</v>
      </c>
      <c r="D12" s="11">
        <v>10</v>
      </c>
      <c r="E12" s="12">
        <v>137.9</v>
      </c>
      <c r="F12" s="12">
        <v>251.19</v>
      </c>
      <c r="G12" s="12">
        <v>151.13999999999999</v>
      </c>
      <c r="H12" s="13">
        <f t="shared" si="0"/>
        <v>180.07666666666668</v>
      </c>
      <c r="I12" s="14">
        <f t="shared" si="1"/>
        <v>43.798710216930665</v>
      </c>
      <c r="J12" s="15">
        <f t="shared" si="2"/>
        <v>24.322257307219513</v>
      </c>
      <c r="K12" s="13" t="s">
        <v>18</v>
      </c>
      <c r="L12" s="16">
        <f t="shared" si="3"/>
        <v>1800.7666666666669</v>
      </c>
      <c r="M12" s="13" t="s">
        <v>19</v>
      </c>
      <c r="N12" s="6"/>
    </row>
    <row r="13" spans="1:14" s="4" customFormat="1" ht="222.75" customHeight="1" x14ac:dyDescent="0.25">
      <c r="A13" s="8">
        <v>7</v>
      </c>
      <c r="B13" s="9" t="s">
        <v>25</v>
      </c>
      <c r="C13" s="10" t="s">
        <v>17</v>
      </c>
      <c r="D13" s="11">
        <v>100</v>
      </c>
      <c r="E13" s="12">
        <v>73</v>
      </c>
      <c r="F13" s="12">
        <v>78.22</v>
      </c>
      <c r="G13" s="12">
        <v>78.8</v>
      </c>
      <c r="H13" s="13">
        <f t="shared" si="0"/>
        <v>76.673333333333332</v>
      </c>
      <c r="I13" s="14">
        <f t="shared" si="1"/>
        <v>2.2587754794725976</v>
      </c>
      <c r="J13" s="15">
        <f t="shared" si="2"/>
        <v>2.9459727147281947</v>
      </c>
      <c r="K13" s="13" t="s">
        <v>18</v>
      </c>
      <c r="L13" s="16">
        <f t="shared" si="3"/>
        <v>7667.333333333333</v>
      </c>
      <c r="M13" s="13" t="s">
        <v>19</v>
      </c>
      <c r="N13" s="6"/>
    </row>
    <row r="14" spans="1:14" s="4" customFormat="1" ht="186" customHeight="1" x14ac:dyDescent="0.25">
      <c r="A14" s="8">
        <v>8</v>
      </c>
      <c r="B14" s="9" t="s">
        <v>26</v>
      </c>
      <c r="C14" s="10" t="s">
        <v>17</v>
      </c>
      <c r="D14" s="11">
        <v>360</v>
      </c>
      <c r="E14" s="12">
        <v>17</v>
      </c>
      <c r="F14" s="12">
        <v>18</v>
      </c>
      <c r="G14" s="12">
        <v>15.59</v>
      </c>
      <c r="H14" s="13">
        <f t="shared" si="0"/>
        <v>16.863333333333333</v>
      </c>
      <c r="I14" s="14">
        <f t="shared" si="1"/>
        <v>0.85616392511403261</v>
      </c>
      <c r="J14" s="15">
        <f t="shared" si="2"/>
        <v>5.077074076580546</v>
      </c>
      <c r="K14" s="13" t="s">
        <v>18</v>
      </c>
      <c r="L14" s="16">
        <f t="shared" si="3"/>
        <v>6070.8</v>
      </c>
      <c r="M14" s="13" t="s">
        <v>19</v>
      </c>
      <c r="N14" s="6"/>
    </row>
    <row r="15" spans="1:14" s="4" customFormat="1" ht="86.25" customHeight="1" x14ac:dyDescent="0.25">
      <c r="A15" s="8">
        <v>9</v>
      </c>
      <c r="B15" s="9" t="s">
        <v>27</v>
      </c>
      <c r="C15" s="10" t="s">
        <v>17</v>
      </c>
      <c r="D15" s="11">
        <v>15</v>
      </c>
      <c r="E15" s="12">
        <v>70.08</v>
      </c>
      <c r="F15" s="12">
        <v>100</v>
      </c>
      <c r="G15" s="12">
        <v>45.15</v>
      </c>
      <c r="H15" s="13">
        <f t="shared" si="0"/>
        <v>71.743333333333325</v>
      </c>
      <c r="I15" s="14">
        <f t="shared" si="1"/>
        <v>19.41913532232233</v>
      </c>
      <c r="J15" s="15">
        <f t="shared" si="2"/>
        <v>27.067511948597776</v>
      </c>
      <c r="K15" s="13" t="s">
        <v>18</v>
      </c>
      <c r="L15" s="16">
        <f t="shared" si="3"/>
        <v>1076.1499999999999</v>
      </c>
      <c r="M15" s="13" t="s">
        <v>19</v>
      </c>
      <c r="N15" s="6"/>
    </row>
    <row r="16" spans="1:14" s="4" customFormat="1" ht="33" customHeight="1" x14ac:dyDescent="0.25">
      <c r="A16" s="8">
        <v>10</v>
      </c>
      <c r="B16" s="19" t="s">
        <v>28</v>
      </c>
      <c r="C16" s="20" t="s">
        <v>17</v>
      </c>
      <c r="D16" s="21">
        <v>72</v>
      </c>
      <c r="E16" s="22">
        <v>18.75</v>
      </c>
      <c r="F16" s="22">
        <v>24</v>
      </c>
      <c r="G16" s="22">
        <v>28</v>
      </c>
      <c r="H16" s="23">
        <f t="shared" si="0"/>
        <v>23.583333333333332</v>
      </c>
      <c r="I16" s="14">
        <f t="shared" si="1"/>
        <v>3.2803074042940956</v>
      </c>
      <c r="J16" s="15">
        <f t="shared" si="2"/>
        <v>13.909430689586271</v>
      </c>
      <c r="K16" s="13" t="s">
        <v>18</v>
      </c>
      <c r="L16" s="16">
        <f t="shared" si="3"/>
        <v>1698</v>
      </c>
      <c r="M16" s="13" t="s">
        <v>19</v>
      </c>
      <c r="N16" s="6"/>
    </row>
    <row r="17" spans="1:14" s="4" customFormat="1" ht="45" customHeight="1" x14ac:dyDescent="0.25">
      <c r="A17" s="8">
        <v>11</v>
      </c>
      <c r="B17" s="19" t="s">
        <v>29</v>
      </c>
      <c r="C17" s="20" t="s">
        <v>17</v>
      </c>
      <c r="D17" s="21">
        <v>52</v>
      </c>
      <c r="E17" s="22">
        <v>33.200000000000003</v>
      </c>
      <c r="F17" s="22">
        <v>80</v>
      </c>
      <c r="G17" s="22">
        <v>62</v>
      </c>
      <c r="H17" s="23">
        <f t="shared" si="0"/>
        <v>58.4</v>
      </c>
      <c r="I17" s="14">
        <f t="shared" si="1"/>
        <v>16.692513291892265</v>
      </c>
      <c r="J17" s="15">
        <f t="shared" si="2"/>
        <v>28.583070705294979</v>
      </c>
      <c r="K17" s="13" t="s">
        <v>18</v>
      </c>
      <c r="L17" s="16">
        <f t="shared" si="3"/>
        <v>3036.7999999999997</v>
      </c>
      <c r="M17" s="13" t="s">
        <v>19</v>
      </c>
      <c r="N17" s="6"/>
    </row>
    <row r="18" spans="1:14" s="4" customFormat="1" ht="45" customHeight="1" x14ac:dyDescent="0.25">
      <c r="A18" s="8">
        <v>12</v>
      </c>
      <c r="B18" s="19" t="s">
        <v>30</v>
      </c>
      <c r="C18" s="20" t="s">
        <v>17</v>
      </c>
      <c r="D18" s="21">
        <v>52</v>
      </c>
      <c r="E18" s="22">
        <v>33.200000000000003</v>
      </c>
      <c r="F18" s="22">
        <v>80</v>
      </c>
      <c r="G18" s="22">
        <v>62</v>
      </c>
      <c r="H18" s="23">
        <f t="shared" si="0"/>
        <v>58.4</v>
      </c>
      <c r="I18" s="14">
        <f t="shared" si="1"/>
        <v>16.692513291892265</v>
      </c>
      <c r="J18" s="15">
        <f t="shared" si="2"/>
        <v>28.583070705294979</v>
      </c>
      <c r="K18" s="13" t="s">
        <v>18</v>
      </c>
      <c r="L18" s="16">
        <f t="shared" si="3"/>
        <v>3036.7999999999997</v>
      </c>
      <c r="M18" s="13" t="s">
        <v>19</v>
      </c>
      <c r="N18" s="6"/>
    </row>
    <row r="19" spans="1:14" s="4" customFormat="1" ht="20.100000000000001" customHeight="1" x14ac:dyDescent="0.25">
      <c r="A19" s="24"/>
      <c r="B19" s="25" t="s">
        <v>31</v>
      </c>
      <c r="C19" s="26"/>
      <c r="D19" s="26"/>
      <c r="E19" s="27">
        <f>D18*E18+D17*E17+D16*E16+D15*E15+D14*E14+D13*E13+D12*E12+D11*E11+D10*E10+D9*E9+D8*E8+D7*E7</f>
        <v>24851.38</v>
      </c>
      <c r="F19" s="28">
        <f>D18*F18+D17*F17+D16*F16+D15*F15+D14*F14+D13*F13+D12*F12+D11*F11+D10*F10+D9*F9+D8*F8+D7*F7</f>
        <v>31701.9</v>
      </c>
      <c r="G19" s="29">
        <f>D18*G18+D17*G17+D16*G16+D15*G15+D14*G14+D13*G13+D12*G12+D11*G11+D10*G10+D9*G9+D8*G8+D7*G7</f>
        <v>27997.81</v>
      </c>
      <c r="H19" s="25"/>
      <c r="I19" s="26"/>
      <c r="J19" s="26"/>
      <c r="K19" s="26"/>
      <c r="L19" s="30" t="e">
        <f>SUM(L7:L18)</f>
        <v>#DIV/0!</v>
      </c>
      <c r="M19" s="26"/>
      <c r="N19" s="6"/>
    </row>
    <row r="20" spans="1:14" x14ac:dyDescent="0.25">
      <c r="G20" s="31"/>
    </row>
    <row r="21" spans="1:14" x14ac:dyDescent="0.25">
      <c r="B21" s="90"/>
      <c r="C21" s="90"/>
      <c r="D21" s="91"/>
      <c r="E21" s="91"/>
      <c r="F21" s="91"/>
      <c r="G21" s="91"/>
      <c r="H21" s="91"/>
      <c r="I21" s="91"/>
      <c r="J21" s="91"/>
      <c r="K21" s="91"/>
      <c r="L21" s="91"/>
    </row>
    <row r="22" spans="1:14" x14ac:dyDescent="0.25">
      <c r="L22" s="32"/>
    </row>
  </sheetData>
  <mergeCells count="13">
    <mergeCell ref="A5:A6"/>
    <mergeCell ref="B5:B6"/>
    <mergeCell ref="C5:C6"/>
    <mergeCell ref="D5:D6"/>
    <mergeCell ref="H5:H6"/>
    <mergeCell ref="L5:L6"/>
    <mergeCell ref="M5:M6"/>
    <mergeCell ref="B21:L21"/>
    <mergeCell ref="B2:M2"/>
    <mergeCell ref="B3:M3"/>
    <mergeCell ref="I5:I6"/>
    <mergeCell ref="J5:J6"/>
    <mergeCell ref="K5:K6"/>
  </mergeCells>
  <pageMargins left="0.25" right="0.25" top="0.75" bottom="0.75" header="0.3" footer="0.3"/>
  <pageSetup paperSize="9" scale="74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43"/>
  <sheetViews>
    <sheetView tabSelected="1" view="pageBreakPreview" topLeftCell="A28" zoomScaleSheetLayoutView="100" workbookViewId="0">
      <selection activeCell="J7" sqref="J7"/>
    </sheetView>
  </sheetViews>
  <sheetFormatPr defaultRowHeight="12.75" x14ac:dyDescent="0.2"/>
  <cols>
    <col min="1" max="1" width="3.5703125" style="37" customWidth="1"/>
    <col min="2" max="2" width="25.140625" style="44" customWidth="1"/>
    <col min="3" max="3" width="10.5703125" style="45" customWidth="1"/>
    <col min="4" max="4" width="10.7109375" style="44" customWidth="1"/>
    <col min="5" max="5" width="12.28515625" style="45" customWidth="1"/>
    <col min="6" max="6" width="7.5703125" style="58" customWidth="1"/>
    <col min="7" max="7" width="6.28515625" style="43" customWidth="1"/>
    <col min="8" max="8" width="10.140625" style="48" customWidth="1"/>
    <col min="9" max="9" width="9.85546875" style="54" customWidth="1"/>
    <col min="10" max="11" width="9.7109375" style="54" customWidth="1"/>
    <col min="12" max="13" width="8.7109375" style="41" customWidth="1"/>
    <col min="14" max="14" width="9.85546875" style="41" customWidth="1"/>
    <col min="15" max="15" width="7.140625" style="41" customWidth="1"/>
    <col min="16" max="16" width="10.85546875" style="55" customWidth="1"/>
    <col min="17" max="17" width="11.42578125" style="40" customWidth="1"/>
    <col min="18" max="16384" width="9.140625" style="40"/>
  </cols>
  <sheetData>
    <row r="2" spans="1:42" ht="25.5" customHeight="1" x14ac:dyDescent="0.2">
      <c r="B2" s="101" t="s">
        <v>128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42" ht="25.5" customHeight="1" x14ac:dyDescent="0.2">
      <c r="B3" s="105" t="s">
        <v>48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</row>
    <row r="4" spans="1:42" s="42" customFormat="1" ht="60" customHeight="1" x14ac:dyDescent="0.25">
      <c r="A4" s="37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</row>
    <row r="5" spans="1:42" s="42" customFormat="1" ht="25.5" customHeight="1" x14ac:dyDescent="0.25">
      <c r="A5" s="107" t="s">
        <v>2</v>
      </c>
      <c r="B5" s="108" t="s">
        <v>3</v>
      </c>
      <c r="C5" s="108" t="s">
        <v>32</v>
      </c>
      <c r="D5" s="102" t="s">
        <v>34</v>
      </c>
      <c r="E5" s="108" t="s">
        <v>41</v>
      </c>
      <c r="F5" s="97" t="s">
        <v>39</v>
      </c>
      <c r="G5" s="109" t="s">
        <v>4</v>
      </c>
      <c r="H5" s="38" t="s">
        <v>36</v>
      </c>
      <c r="I5" s="53" t="s">
        <v>37</v>
      </c>
      <c r="J5" s="53" t="s">
        <v>38</v>
      </c>
      <c r="K5" s="53" t="s">
        <v>45</v>
      </c>
      <c r="L5" s="103" t="s">
        <v>40</v>
      </c>
      <c r="M5" s="103" t="s">
        <v>9</v>
      </c>
      <c r="N5" s="103" t="s">
        <v>10</v>
      </c>
      <c r="O5" s="103" t="s">
        <v>42</v>
      </c>
      <c r="P5" s="95" t="s">
        <v>43</v>
      </c>
      <c r="Q5" s="97" t="s">
        <v>14</v>
      </c>
    </row>
    <row r="6" spans="1:42" s="42" customFormat="1" ht="38.25" x14ac:dyDescent="0.2">
      <c r="A6" s="107"/>
      <c r="B6" s="108"/>
      <c r="C6" s="108"/>
      <c r="D6" s="102"/>
      <c r="E6" s="108"/>
      <c r="F6" s="98"/>
      <c r="G6" s="109"/>
      <c r="H6" s="50" t="s">
        <v>75</v>
      </c>
      <c r="I6" s="50" t="s">
        <v>76</v>
      </c>
      <c r="J6" s="50" t="s">
        <v>77</v>
      </c>
      <c r="K6" s="71" t="s">
        <v>47</v>
      </c>
      <c r="L6" s="103"/>
      <c r="M6" s="103"/>
      <c r="N6" s="103"/>
      <c r="O6" s="103"/>
      <c r="P6" s="96"/>
      <c r="Q6" s="98"/>
    </row>
    <row r="7" spans="1:42" s="78" customFormat="1" ht="195" customHeight="1" x14ac:dyDescent="0.25">
      <c r="A7" s="72">
        <v>1</v>
      </c>
      <c r="B7" s="57" t="s">
        <v>49</v>
      </c>
      <c r="C7" s="62" t="s">
        <v>83</v>
      </c>
      <c r="D7" s="63" t="s">
        <v>84</v>
      </c>
      <c r="E7" s="73" t="s">
        <v>46</v>
      </c>
      <c r="F7" s="57">
        <v>10</v>
      </c>
      <c r="G7" s="74" t="s">
        <v>17</v>
      </c>
      <c r="H7" s="51">
        <v>3150</v>
      </c>
      <c r="I7" s="75">
        <v>3100</v>
      </c>
      <c r="J7" s="52">
        <v>3120</v>
      </c>
      <c r="K7" s="56">
        <v>31000</v>
      </c>
      <c r="L7" s="52">
        <v>3600</v>
      </c>
      <c r="M7" s="52">
        <f>(H7+I7+J7)/3</f>
        <v>3123.3333333333335</v>
      </c>
      <c r="N7" s="52">
        <f>SQRT((((H7-M7)^2)+((I7-M7)^2)+((J7-M7)^2))/(3-1))</f>
        <v>25.166114784235834</v>
      </c>
      <c r="O7" s="52">
        <f>(N7/M7)*100</f>
        <v>0.80574540397766803</v>
      </c>
      <c r="P7" s="51">
        <f>F7*M7</f>
        <v>31233.333333333336</v>
      </c>
      <c r="Q7" s="76" t="s">
        <v>19</v>
      </c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</row>
    <row r="8" spans="1:42" s="78" customFormat="1" ht="62.25" customHeight="1" x14ac:dyDescent="0.25">
      <c r="A8" s="72">
        <v>2</v>
      </c>
      <c r="B8" s="57" t="s">
        <v>50</v>
      </c>
      <c r="C8" s="62" t="s">
        <v>85</v>
      </c>
      <c r="D8" s="69" t="s">
        <v>86</v>
      </c>
      <c r="E8" s="79" t="s">
        <v>123</v>
      </c>
      <c r="F8" s="57">
        <v>1</v>
      </c>
      <c r="G8" s="74" t="s">
        <v>17</v>
      </c>
      <c r="H8" s="51">
        <v>3550</v>
      </c>
      <c r="I8" s="75">
        <v>3500</v>
      </c>
      <c r="J8" s="52">
        <v>3520</v>
      </c>
      <c r="K8" s="56">
        <v>3500</v>
      </c>
      <c r="L8" s="52">
        <v>3620</v>
      </c>
      <c r="M8" s="52">
        <f t="shared" ref="M8:M36" si="0">(H8+I8+J8)/3</f>
        <v>3523.3333333333335</v>
      </c>
      <c r="N8" s="52">
        <f t="shared" ref="N8:N36" si="1">SQRT((((H8-M8)^2)+((I8-M8)^2)+((J8-M8)^2))/(3-1))</f>
        <v>25.166114784235834</v>
      </c>
      <c r="O8" s="52">
        <f t="shared" ref="O8:O36" si="2">(N8/M8)*100</f>
        <v>0.71427005064056293</v>
      </c>
      <c r="P8" s="51">
        <f t="shared" ref="P8:P36" si="3">F8*M8</f>
        <v>3523.3333333333335</v>
      </c>
      <c r="Q8" s="76" t="s">
        <v>19</v>
      </c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</row>
    <row r="9" spans="1:42" s="78" customFormat="1" ht="104.25" customHeight="1" x14ac:dyDescent="0.25">
      <c r="A9" s="72">
        <v>3</v>
      </c>
      <c r="B9" s="57" t="s">
        <v>51</v>
      </c>
      <c r="C9" s="62" t="s">
        <v>83</v>
      </c>
      <c r="D9" s="63" t="s">
        <v>87</v>
      </c>
      <c r="E9" s="79" t="s">
        <v>123</v>
      </c>
      <c r="F9" s="57">
        <v>20</v>
      </c>
      <c r="G9" s="74" t="s">
        <v>17</v>
      </c>
      <c r="H9" s="51">
        <v>175</v>
      </c>
      <c r="I9" s="75">
        <v>170</v>
      </c>
      <c r="J9" s="52">
        <v>172</v>
      </c>
      <c r="K9" s="56">
        <v>3400</v>
      </c>
      <c r="L9" s="52" t="s">
        <v>35</v>
      </c>
      <c r="M9" s="52">
        <f t="shared" si="0"/>
        <v>172.33333333333334</v>
      </c>
      <c r="N9" s="52">
        <f t="shared" si="1"/>
        <v>2.5166114784235836</v>
      </c>
      <c r="O9" s="52">
        <f t="shared" si="2"/>
        <v>1.4603161383502419</v>
      </c>
      <c r="P9" s="51">
        <f t="shared" si="3"/>
        <v>3446.666666666667</v>
      </c>
      <c r="Q9" s="76" t="s">
        <v>19</v>
      </c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</row>
    <row r="10" spans="1:42" s="78" customFormat="1" ht="108" customHeight="1" x14ac:dyDescent="0.25">
      <c r="A10" s="72">
        <v>4</v>
      </c>
      <c r="B10" s="57" t="s">
        <v>51</v>
      </c>
      <c r="C10" s="62" t="s">
        <v>83</v>
      </c>
      <c r="D10" s="63" t="s">
        <v>87</v>
      </c>
      <c r="E10" s="79" t="s">
        <v>123</v>
      </c>
      <c r="F10" s="57">
        <v>10</v>
      </c>
      <c r="G10" s="74" t="s">
        <v>17</v>
      </c>
      <c r="H10" s="51">
        <v>185</v>
      </c>
      <c r="I10" s="75">
        <v>180</v>
      </c>
      <c r="J10" s="52">
        <v>184</v>
      </c>
      <c r="K10" s="56">
        <v>1800</v>
      </c>
      <c r="L10" s="52" t="s">
        <v>35</v>
      </c>
      <c r="M10" s="52">
        <f t="shared" si="0"/>
        <v>183</v>
      </c>
      <c r="N10" s="52">
        <f t="shared" si="1"/>
        <v>2.6457513110645907</v>
      </c>
      <c r="O10" s="52">
        <f t="shared" si="2"/>
        <v>1.4457657437511424</v>
      </c>
      <c r="P10" s="51">
        <f t="shared" si="3"/>
        <v>1830</v>
      </c>
      <c r="Q10" s="76" t="s">
        <v>19</v>
      </c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</row>
    <row r="11" spans="1:42" s="78" customFormat="1" ht="66.75" customHeight="1" x14ac:dyDescent="0.25">
      <c r="A11" s="72">
        <v>5</v>
      </c>
      <c r="B11" s="57" t="s">
        <v>52</v>
      </c>
      <c r="C11" s="62" t="s">
        <v>88</v>
      </c>
      <c r="D11" s="63" t="s">
        <v>89</v>
      </c>
      <c r="E11" s="79" t="s">
        <v>123</v>
      </c>
      <c r="F11" s="57">
        <v>20</v>
      </c>
      <c r="G11" s="74" t="s">
        <v>17</v>
      </c>
      <c r="H11" s="51">
        <v>355</v>
      </c>
      <c r="I11" s="75">
        <v>350</v>
      </c>
      <c r="J11" s="52">
        <v>358</v>
      </c>
      <c r="K11" s="56">
        <v>7000</v>
      </c>
      <c r="L11" s="52">
        <v>420</v>
      </c>
      <c r="M11" s="52">
        <f t="shared" si="0"/>
        <v>354.33333333333331</v>
      </c>
      <c r="N11" s="52">
        <f t="shared" si="1"/>
        <v>4.0414518843273806</v>
      </c>
      <c r="O11" s="52">
        <f t="shared" si="2"/>
        <v>1.1405790830651121</v>
      </c>
      <c r="P11" s="51">
        <f t="shared" si="3"/>
        <v>7086.6666666666661</v>
      </c>
      <c r="Q11" s="76" t="s">
        <v>19</v>
      </c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</row>
    <row r="12" spans="1:42" s="78" customFormat="1" ht="51.75" customHeight="1" x14ac:dyDescent="0.25">
      <c r="A12" s="72">
        <v>6</v>
      </c>
      <c r="B12" s="57" t="s">
        <v>52</v>
      </c>
      <c r="C12" s="62" t="s">
        <v>88</v>
      </c>
      <c r="D12" s="63" t="s">
        <v>90</v>
      </c>
      <c r="E12" s="79" t="s">
        <v>123</v>
      </c>
      <c r="F12" s="57">
        <v>3</v>
      </c>
      <c r="G12" s="74" t="s">
        <v>17</v>
      </c>
      <c r="H12" s="51">
        <v>455</v>
      </c>
      <c r="I12" s="75">
        <v>450</v>
      </c>
      <c r="J12" s="52">
        <v>457</v>
      </c>
      <c r="K12" s="56">
        <v>1350</v>
      </c>
      <c r="L12" s="52" t="s">
        <v>35</v>
      </c>
      <c r="M12" s="52">
        <f t="shared" si="0"/>
        <v>454</v>
      </c>
      <c r="N12" s="52">
        <f t="shared" si="1"/>
        <v>3.6055512754639891</v>
      </c>
      <c r="O12" s="52">
        <f t="shared" si="2"/>
        <v>0.79417428974977744</v>
      </c>
      <c r="P12" s="51">
        <f t="shared" si="3"/>
        <v>1362</v>
      </c>
      <c r="Q12" s="76" t="s">
        <v>19</v>
      </c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</row>
    <row r="13" spans="1:42" s="78" customFormat="1" ht="53.25" customHeight="1" x14ac:dyDescent="0.25">
      <c r="A13" s="72">
        <v>7</v>
      </c>
      <c r="B13" s="57" t="s">
        <v>53</v>
      </c>
      <c r="C13" s="62" t="s">
        <v>99</v>
      </c>
      <c r="D13" s="63" t="s">
        <v>100</v>
      </c>
      <c r="E13" s="79" t="s">
        <v>123</v>
      </c>
      <c r="F13" s="57">
        <v>150</v>
      </c>
      <c r="G13" s="74" t="s">
        <v>78</v>
      </c>
      <c r="H13" s="51">
        <v>67</v>
      </c>
      <c r="I13" s="75">
        <v>60</v>
      </c>
      <c r="J13" s="52">
        <v>66</v>
      </c>
      <c r="K13" s="56">
        <v>9000</v>
      </c>
      <c r="L13" s="52" t="s">
        <v>35</v>
      </c>
      <c r="M13" s="52">
        <f t="shared" si="0"/>
        <v>64.333333333333329</v>
      </c>
      <c r="N13" s="52">
        <f t="shared" si="1"/>
        <v>3.7859388972001824</v>
      </c>
      <c r="O13" s="52">
        <f t="shared" si="2"/>
        <v>5.8848791148189372</v>
      </c>
      <c r="P13" s="51">
        <f t="shared" si="3"/>
        <v>9650</v>
      </c>
      <c r="Q13" s="76" t="s">
        <v>19</v>
      </c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</row>
    <row r="14" spans="1:42" s="78" customFormat="1" ht="49.5" customHeight="1" x14ac:dyDescent="0.25">
      <c r="A14" s="72">
        <v>8</v>
      </c>
      <c r="B14" s="57" t="s">
        <v>54</v>
      </c>
      <c r="C14" s="62" t="s">
        <v>91</v>
      </c>
      <c r="D14" s="63" t="s">
        <v>92</v>
      </c>
      <c r="E14" s="79" t="s">
        <v>123</v>
      </c>
      <c r="F14" s="57">
        <v>100</v>
      </c>
      <c r="G14" s="74" t="s">
        <v>78</v>
      </c>
      <c r="H14" s="51">
        <v>30</v>
      </c>
      <c r="I14" s="75">
        <v>28</v>
      </c>
      <c r="J14" s="52">
        <v>31</v>
      </c>
      <c r="K14" s="56">
        <v>2800</v>
      </c>
      <c r="L14" s="52" t="s">
        <v>35</v>
      </c>
      <c r="M14" s="52">
        <f t="shared" si="0"/>
        <v>29.666666666666668</v>
      </c>
      <c r="N14" s="52">
        <f t="shared" si="1"/>
        <v>1.5275252316519465</v>
      </c>
      <c r="O14" s="52">
        <f t="shared" si="2"/>
        <v>5.1489614550065612</v>
      </c>
      <c r="P14" s="51">
        <f t="shared" si="3"/>
        <v>2966.666666666667</v>
      </c>
      <c r="Q14" s="76" t="s">
        <v>19</v>
      </c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</row>
    <row r="15" spans="1:42" s="78" customFormat="1" ht="45.75" customHeight="1" x14ac:dyDescent="0.25">
      <c r="A15" s="72">
        <v>9</v>
      </c>
      <c r="B15" s="57" t="s">
        <v>55</v>
      </c>
      <c r="C15" s="64" t="s">
        <v>93</v>
      </c>
      <c r="D15" s="66" t="s">
        <v>94</v>
      </c>
      <c r="E15" s="79" t="s">
        <v>123</v>
      </c>
      <c r="F15" s="57">
        <v>24</v>
      </c>
      <c r="G15" s="74" t="s">
        <v>17</v>
      </c>
      <c r="H15" s="51">
        <v>80</v>
      </c>
      <c r="I15" s="75">
        <v>75</v>
      </c>
      <c r="J15" s="52">
        <v>85</v>
      </c>
      <c r="K15" s="56">
        <v>1800</v>
      </c>
      <c r="L15" s="52" t="s">
        <v>35</v>
      </c>
      <c r="M15" s="52">
        <f t="shared" si="0"/>
        <v>80</v>
      </c>
      <c r="N15" s="52">
        <f t="shared" si="1"/>
        <v>5</v>
      </c>
      <c r="O15" s="52">
        <f t="shared" si="2"/>
        <v>6.25</v>
      </c>
      <c r="P15" s="51">
        <f t="shared" si="3"/>
        <v>1920</v>
      </c>
      <c r="Q15" s="76" t="s">
        <v>19</v>
      </c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</row>
    <row r="16" spans="1:42" s="78" customFormat="1" ht="48" customHeight="1" x14ac:dyDescent="0.25">
      <c r="A16" s="72">
        <v>10</v>
      </c>
      <c r="B16" s="57" t="s">
        <v>56</v>
      </c>
      <c r="C16" s="64" t="s">
        <v>95</v>
      </c>
      <c r="D16" s="66" t="s">
        <v>96</v>
      </c>
      <c r="E16" s="79" t="s">
        <v>123</v>
      </c>
      <c r="F16" s="57">
        <v>100</v>
      </c>
      <c r="G16" s="74" t="s">
        <v>17</v>
      </c>
      <c r="H16" s="51">
        <v>133</v>
      </c>
      <c r="I16" s="75">
        <v>130</v>
      </c>
      <c r="J16" s="52">
        <v>135</v>
      </c>
      <c r="K16" s="56">
        <v>13000</v>
      </c>
      <c r="L16" s="52" t="s">
        <v>35</v>
      </c>
      <c r="M16" s="52">
        <f t="shared" si="0"/>
        <v>132.66666666666666</v>
      </c>
      <c r="N16" s="52">
        <f t="shared" si="1"/>
        <v>2.5166114784235836</v>
      </c>
      <c r="O16" s="52">
        <f t="shared" si="2"/>
        <v>1.8969433254449122</v>
      </c>
      <c r="P16" s="51">
        <f t="shared" si="3"/>
        <v>13266.666666666666</v>
      </c>
      <c r="Q16" s="76" t="s">
        <v>19</v>
      </c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</row>
    <row r="17" spans="1:42" s="78" customFormat="1" ht="78" customHeight="1" x14ac:dyDescent="0.25">
      <c r="A17" s="72">
        <v>11</v>
      </c>
      <c r="B17" s="57" t="s">
        <v>80</v>
      </c>
      <c r="C17" s="64" t="s">
        <v>97</v>
      </c>
      <c r="D17" s="66" t="s">
        <v>98</v>
      </c>
      <c r="E17" s="79" t="s">
        <v>123</v>
      </c>
      <c r="F17" s="57">
        <v>50</v>
      </c>
      <c r="G17" s="74" t="s">
        <v>74</v>
      </c>
      <c r="H17" s="51">
        <v>220</v>
      </c>
      <c r="I17" s="75">
        <v>210</v>
      </c>
      <c r="J17" s="52">
        <v>222</v>
      </c>
      <c r="K17" s="56">
        <v>10500</v>
      </c>
      <c r="L17" s="52">
        <v>230</v>
      </c>
      <c r="M17" s="52">
        <f t="shared" si="0"/>
        <v>217.33333333333334</v>
      </c>
      <c r="N17" s="52">
        <f t="shared" si="1"/>
        <v>6.429100507328636</v>
      </c>
      <c r="O17" s="52">
        <f t="shared" si="2"/>
        <v>2.9581750800591879</v>
      </c>
      <c r="P17" s="51">
        <f t="shared" si="3"/>
        <v>10866.666666666668</v>
      </c>
      <c r="Q17" s="76" t="s">
        <v>19</v>
      </c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</row>
    <row r="18" spans="1:42" s="78" customFormat="1" ht="48" customHeight="1" x14ac:dyDescent="0.25">
      <c r="A18" s="72">
        <v>12</v>
      </c>
      <c r="B18" s="57" t="s">
        <v>57</v>
      </c>
      <c r="C18" s="64" t="s">
        <v>97</v>
      </c>
      <c r="D18" s="66" t="s">
        <v>101</v>
      </c>
      <c r="E18" s="79" t="s">
        <v>123</v>
      </c>
      <c r="F18" s="57">
        <v>150</v>
      </c>
      <c r="G18" s="74" t="s">
        <v>74</v>
      </c>
      <c r="H18" s="51">
        <v>70</v>
      </c>
      <c r="I18" s="75">
        <v>60</v>
      </c>
      <c r="J18" s="52">
        <v>72</v>
      </c>
      <c r="K18" s="56">
        <v>9000</v>
      </c>
      <c r="L18" s="52" t="s">
        <v>35</v>
      </c>
      <c r="M18" s="52">
        <f t="shared" si="0"/>
        <v>67.333333333333329</v>
      </c>
      <c r="N18" s="52">
        <f t="shared" si="1"/>
        <v>6.429100507328636</v>
      </c>
      <c r="O18" s="52">
        <f t="shared" si="2"/>
        <v>9.5481690702900543</v>
      </c>
      <c r="P18" s="51">
        <f t="shared" si="3"/>
        <v>10100</v>
      </c>
      <c r="Q18" s="76" t="s">
        <v>19</v>
      </c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</row>
    <row r="19" spans="1:42" s="78" customFormat="1" ht="48" customHeight="1" x14ac:dyDescent="0.25">
      <c r="A19" s="72">
        <v>13</v>
      </c>
      <c r="B19" s="57" t="s">
        <v>82</v>
      </c>
      <c r="C19" s="64" t="s">
        <v>102</v>
      </c>
      <c r="D19" s="66"/>
      <c r="E19" s="79" t="s">
        <v>123</v>
      </c>
      <c r="F19" s="57">
        <v>3</v>
      </c>
      <c r="G19" s="74" t="s">
        <v>79</v>
      </c>
      <c r="H19" s="51">
        <v>1550</v>
      </c>
      <c r="I19" s="75">
        <v>1500</v>
      </c>
      <c r="J19" s="52">
        <v>1555</v>
      </c>
      <c r="K19" s="56">
        <v>4500</v>
      </c>
      <c r="L19" s="52" t="s">
        <v>35</v>
      </c>
      <c r="M19" s="52">
        <f t="shared" si="0"/>
        <v>1535</v>
      </c>
      <c r="N19" s="52">
        <f t="shared" si="1"/>
        <v>30.413812651491099</v>
      </c>
      <c r="O19" s="52">
        <f t="shared" si="2"/>
        <v>1.9813558730613092</v>
      </c>
      <c r="P19" s="51">
        <f t="shared" si="3"/>
        <v>4605</v>
      </c>
      <c r="Q19" s="76" t="s">
        <v>19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</row>
    <row r="20" spans="1:42" s="78" customFormat="1" ht="42.75" customHeight="1" x14ac:dyDescent="0.25">
      <c r="A20" s="72">
        <v>14</v>
      </c>
      <c r="B20" s="49" t="s">
        <v>58</v>
      </c>
      <c r="C20" s="64" t="s">
        <v>103</v>
      </c>
      <c r="D20" s="66"/>
      <c r="E20" s="79" t="s">
        <v>123</v>
      </c>
      <c r="F20" s="57">
        <v>4</v>
      </c>
      <c r="G20" s="74" t="s">
        <v>17</v>
      </c>
      <c r="H20" s="51">
        <v>640</v>
      </c>
      <c r="I20" s="75">
        <v>600</v>
      </c>
      <c r="J20" s="52">
        <v>639</v>
      </c>
      <c r="K20" s="56">
        <v>2400</v>
      </c>
      <c r="L20" s="52" t="s">
        <v>35</v>
      </c>
      <c r="M20" s="52">
        <f t="shared" si="0"/>
        <v>626.33333333333337</v>
      </c>
      <c r="N20" s="52">
        <f t="shared" si="1"/>
        <v>22.81081614790083</v>
      </c>
      <c r="O20" s="52">
        <f t="shared" si="2"/>
        <v>3.6419610667217923</v>
      </c>
      <c r="P20" s="51">
        <f t="shared" si="3"/>
        <v>2505.3333333333335</v>
      </c>
      <c r="Q20" s="76" t="s">
        <v>19</v>
      </c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</row>
    <row r="21" spans="1:42" s="78" customFormat="1" ht="74.25" customHeight="1" x14ac:dyDescent="0.25">
      <c r="A21" s="72">
        <v>15</v>
      </c>
      <c r="B21" s="49" t="s">
        <v>81</v>
      </c>
      <c r="C21" s="68" t="s">
        <v>104</v>
      </c>
      <c r="D21" s="66" t="s">
        <v>105</v>
      </c>
      <c r="E21" s="79" t="s">
        <v>123</v>
      </c>
      <c r="F21" s="57">
        <v>1</v>
      </c>
      <c r="G21" s="74" t="s">
        <v>17</v>
      </c>
      <c r="H21" s="51">
        <v>700</v>
      </c>
      <c r="I21" s="75">
        <v>650</v>
      </c>
      <c r="J21" s="52">
        <v>699</v>
      </c>
      <c r="K21" s="56">
        <v>650</v>
      </c>
      <c r="L21" s="52">
        <v>750</v>
      </c>
      <c r="M21" s="52">
        <f t="shared" si="0"/>
        <v>683</v>
      </c>
      <c r="N21" s="52">
        <f t="shared" si="1"/>
        <v>28.583211855912904</v>
      </c>
      <c r="O21" s="52">
        <f t="shared" si="2"/>
        <v>4.1849504913488875</v>
      </c>
      <c r="P21" s="51">
        <f t="shared" si="3"/>
        <v>683</v>
      </c>
      <c r="Q21" s="76" t="s">
        <v>19</v>
      </c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</row>
    <row r="22" spans="1:42" s="78" customFormat="1" ht="40.5" customHeight="1" x14ac:dyDescent="0.25">
      <c r="A22" s="72">
        <v>16</v>
      </c>
      <c r="B22" s="57" t="s">
        <v>59</v>
      </c>
      <c r="C22" s="64" t="s">
        <v>106</v>
      </c>
      <c r="D22" s="66" t="s">
        <v>107</v>
      </c>
      <c r="E22" s="79" t="s">
        <v>123</v>
      </c>
      <c r="F22" s="57">
        <v>200</v>
      </c>
      <c r="G22" s="74" t="s">
        <v>17</v>
      </c>
      <c r="H22" s="51">
        <v>60</v>
      </c>
      <c r="I22" s="75">
        <v>50</v>
      </c>
      <c r="J22" s="52">
        <v>58</v>
      </c>
      <c r="K22" s="56">
        <v>10000</v>
      </c>
      <c r="L22" s="52">
        <v>70</v>
      </c>
      <c r="M22" s="52">
        <f t="shared" si="0"/>
        <v>56</v>
      </c>
      <c r="N22" s="52">
        <f t="shared" si="1"/>
        <v>5.2915026221291814</v>
      </c>
      <c r="O22" s="52">
        <f t="shared" si="2"/>
        <v>9.4491118252306805</v>
      </c>
      <c r="P22" s="51">
        <f t="shared" si="3"/>
        <v>11200</v>
      </c>
      <c r="Q22" s="76" t="s">
        <v>19</v>
      </c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</row>
    <row r="23" spans="1:42" s="78" customFormat="1" ht="54.75" customHeight="1" x14ac:dyDescent="0.25">
      <c r="A23" s="72">
        <v>17</v>
      </c>
      <c r="B23" s="57" t="s">
        <v>60</v>
      </c>
      <c r="C23" s="65" t="s">
        <v>106</v>
      </c>
      <c r="D23" s="66" t="s">
        <v>107</v>
      </c>
      <c r="E23" s="79" t="s">
        <v>123</v>
      </c>
      <c r="F23" s="57">
        <v>30</v>
      </c>
      <c r="G23" s="74" t="s">
        <v>17</v>
      </c>
      <c r="H23" s="51">
        <v>110</v>
      </c>
      <c r="I23" s="75">
        <v>100</v>
      </c>
      <c r="J23" s="52">
        <v>107</v>
      </c>
      <c r="K23" s="56">
        <v>3000</v>
      </c>
      <c r="L23" s="52" t="s">
        <v>35</v>
      </c>
      <c r="M23" s="52">
        <f t="shared" si="0"/>
        <v>105.66666666666667</v>
      </c>
      <c r="N23" s="52">
        <f t="shared" si="1"/>
        <v>5.1316014394468841</v>
      </c>
      <c r="O23" s="52">
        <f t="shared" si="2"/>
        <v>4.8564051477415306</v>
      </c>
      <c r="P23" s="51">
        <f t="shared" si="3"/>
        <v>3170</v>
      </c>
      <c r="Q23" s="76" t="s">
        <v>19</v>
      </c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</row>
    <row r="24" spans="1:42" s="78" customFormat="1" ht="81" customHeight="1" x14ac:dyDescent="0.25">
      <c r="A24" s="72">
        <v>18</v>
      </c>
      <c r="B24" s="57" t="s">
        <v>61</v>
      </c>
      <c r="C24" s="65" t="s">
        <v>106</v>
      </c>
      <c r="D24" s="66" t="s">
        <v>107</v>
      </c>
      <c r="E24" s="79" t="s">
        <v>123</v>
      </c>
      <c r="F24" s="57">
        <v>20</v>
      </c>
      <c r="G24" s="74" t="s">
        <v>17</v>
      </c>
      <c r="H24" s="51">
        <v>110</v>
      </c>
      <c r="I24" s="75">
        <v>100</v>
      </c>
      <c r="J24" s="52">
        <v>107</v>
      </c>
      <c r="K24" s="56">
        <v>2000</v>
      </c>
      <c r="L24" s="52" t="s">
        <v>35</v>
      </c>
      <c r="M24" s="52">
        <f t="shared" si="0"/>
        <v>105.66666666666667</v>
      </c>
      <c r="N24" s="52">
        <f t="shared" si="1"/>
        <v>5.1316014394468841</v>
      </c>
      <c r="O24" s="52">
        <f t="shared" si="2"/>
        <v>4.8564051477415306</v>
      </c>
      <c r="P24" s="51">
        <f t="shared" si="3"/>
        <v>2113.3333333333335</v>
      </c>
      <c r="Q24" s="76" t="s">
        <v>19</v>
      </c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</row>
    <row r="25" spans="1:42" s="78" customFormat="1" ht="94.5" customHeight="1" x14ac:dyDescent="0.25">
      <c r="A25" s="72">
        <v>19</v>
      </c>
      <c r="B25" s="57" t="s">
        <v>62</v>
      </c>
      <c r="C25" s="65" t="s">
        <v>108</v>
      </c>
      <c r="D25" s="66" t="s">
        <v>109</v>
      </c>
      <c r="E25" s="79" t="s">
        <v>123</v>
      </c>
      <c r="F25" s="57">
        <v>60</v>
      </c>
      <c r="G25" s="74" t="s">
        <v>17</v>
      </c>
      <c r="H25" s="51">
        <v>250</v>
      </c>
      <c r="I25" s="75">
        <v>210</v>
      </c>
      <c r="J25" s="52">
        <v>252</v>
      </c>
      <c r="K25" s="56">
        <v>12600</v>
      </c>
      <c r="L25" s="52" t="s">
        <v>35</v>
      </c>
      <c r="M25" s="52">
        <f t="shared" si="0"/>
        <v>237.33333333333334</v>
      </c>
      <c r="N25" s="52">
        <f t="shared" si="1"/>
        <v>23.692474191889147</v>
      </c>
      <c r="O25" s="52">
        <f t="shared" si="2"/>
        <v>9.982784069616212</v>
      </c>
      <c r="P25" s="51">
        <f t="shared" si="3"/>
        <v>14240</v>
      </c>
      <c r="Q25" s="76" t="s">
        <v>19</v>
      </c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</row>
    <row r="26" spans="1:42" s="78" customFormat="1" ht="44.25" customHeight="1" x14ac:dyDescent="0.25">
      <c r="A26" s="72">
        <v>20</v>
      </c>
      <c r="B26" s="57" t="s">
        <v>63</v>
      </c>
      <c r="C26" s="64" t="s">
        <v>110</v>
      </c>
      <c r="D26" s="66"/>
      <c r="E26" s="79" t="s">
        <v>123</v>
      </c>
      <c r="F26" s="57">
        <v>20</v>
      </c>
      <c r="G26" s="74" t="s">
        <v>17</v>
      </c>
      <c r="H26" s="51">
        <v>70</v>
      </c>
      <c r="I26" s="75">
        <v>60</v>
      </c>
      <c r="J26" s="52">
        <v>77</v>
      </c>
      <c r="K26" s="56">
        <v>1200</v>
      </c>
      <c r="L26" s="52" t="s">
        <v>35</v>
      </c>
      <c r="M26" s="52">
        <f t="shared" si="0"/>
        <v>69</v>
      </c>
      <c r="N26" s="52">
        <f t="shared" si="1"/>
        <v>8.5440037453175304</v>
      </c>
      <c r="O26" s="52">
        <f t="shared" si="2"/>
        <v>12.382614123648594</v>
      </c>
      <c r="P26" s="51">
        <f t="shared" si="3"/>
        <v>1380</v>
      </c>
      <c r="Q26" s="76" t="s">
        <v>19</v>
      </c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</row>
    <row r="27" spans="1:42" s="78" customFormat="1" ht="59.25" customHeight="1" x14ac:dyDescent="0.25">
      <c r="A27" s="72">
        <v>21</v>
      </c>
      <c r="B27" s="57" t="s">
        <v>64</v>
      </c>
      <c r="C27" s="64" t="s">
        <v>111</v>
      </c>
      <c r="D27" s="66"/>
      <c r="E27" s="79" t="s">
        <v>123</v>
      </c>
      <c r="F27" s="57">
        <v>20</v>
      </c>
      <c r="G27" s="74" t="s">
        <v>17</v>
      </c>
      <c r="H27" s="51">
        <v>350</v>
      </c>
      <c r="I27" s="75">
        <v>300</v>
      </c>
      <c r="J27" s="52">
        <v>355</v>
      </c>
      <c r="K27" s="56">
        <v>6000</v>
      </c>
      <c r="L27" s="52" t="s">
        <v>35</v>
      </c>
      <c r="M27" s="52">
        <f t="shared" si="0"/>
        <v>335</v>
      </c>
      <c r="N27" s="52">
        <f t="shared" si="1"/>
        <v>30.413812651491099</v>
      </c>
      <c r="O27" s="52">
        <f t="shared" si="2"/>
        <v>9.0787500452212235</v>
      </c>
      <c r="P27" s="51">
        <f t="shared" si="3"/>
        <v>6700</v>
      </c>
      <c r="Q27" s="76" t="s">
        <v>19</v>
      </c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</row>
    <row r="28" spans="1:42" s="86" customFormat="1" ht="66.75" customHeight="1" x14ac:dyDescent="0.25">
      <c r="A28" s="39">
        <v>22</v>
      </c>
      <c r="B28" s="59" t="s">
        <v>65</v>
      </c>
      <c r="C28" s="64" t="s">
        <v>112</v>
      </c>
      <c r="D28" s="66"/>
      <c r="E28" s="79" t="s">
        <v>123</v>
      </c>
      <c r="F28" s="59">
        <v>40</v>
      </c>
      <c r="G28" s="61" t="s">
        <v>17</v>
      </c>
      <c r="H28" s="80">
        <v>71</v>
      </c>
      <c r="I28" s="81">
        <v>70</v>
      </c>
      <c r="J28" s="82">
        <v>68</v>
      </c>
      <c r="K28" s="83">
        <v>2720</v>
      </c>
      <c r="L28" s="52" t="s">
        <v>35</v>
      </c>
      <c r="M28" s="82">
        <f t="shared" si="0"/>
        <v>69.666666666666671</v>
      </c>
      <c r="N28" s="82">
        <f t="shared" si="1"/>
        <v>1.5275252316519468</v>
      </c>
      <c r="O28" s="82">
        <f t="shared" si="2"/>
        <v>2.1926199497396364</v>
      </c>
      <c r="P28" s="80">
        <f t="shared" si="3"/>
        <v>2786.666666666667</v>
      </c>
      <c r="Q28" s="84" t="s">
        <v>19</v>
      </c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</row>
    <row r="29" spans="1:42" s="78" customFormat="1" ht="53.25" customHeight="1" x14ac:dyDescent="0.25">
      <c r="A29" s="72">
        <v>23</v>
      </c>
      <c r="B29" s="57" t="s">
        <v>66</v>
      </c>
      <c r="C29" s="61" t="s">
        <v>113</v>
      </c>
      <c r="D29" s="63" t="s">
        <v>114</v>
      </c>
      <c r="E29" s="79" t="s">
        <v>123</v>
      </c>
      <c r="F29" s="57">
        <v>10</v>
      </c>
      <c r="G29" s="74" t="s">
        <v>17</v>
      </c>
      <c r="H29" s="51">
        <v>81</v>
      </c>
      <c r="I29" s="75">
        <v>80</v>
      </c>
      <c r="J29" s="52">
        <v>84</v>
      </c>
      <c r="K29" s="56">
        <v>800</v>
      </c>
      <c r="L29" s="52" t="s">
        <v>35</v>
      </c>
      <c r="M29" s="52">
        <f t="shared" si="0"/>
        <v>81.666666666666671</v>
      </c>
      <c r="N29" s="52">
        <f t="shared" si="1"/>
        <v>2.0816659994661331</v>
      </c>
      <c r="O29" s="52">
        <f t="shared" si="2"/>
        <v>2.5489787748564896</v>
      </c>
      <c r="P29" s="51">
        <f t="shared" si="3"/>
        <v>816.66666666666674</v>
      </c>
      <c r="Q29" s="76" t="s">
        <v>19</v>
      </c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</row>
    <row r="30" spans="1:42" s="78" customFormat="1" ht="48" customHeight="1" x14ac:dyDescent="0.25">
      <c r="A30" s="72">
        <v>24</v>
      </c>
      <c r="B30" s="57" t="s">
        <v>67</v>
      </c>
      <c r="C30" s="67" t="s">
        <v>115</v>
      </c>
      <c r="D30" s="70" t="s">
        <v>116</v>
      </c>
      <c r="E30" s="79" t="s">
        <v>123</v>
      </c>
      <c r="F30" s="57">
        <v>10</v>
      </c>
      <c r="G30" s="74" t="s">
        <v>17</v>
      </c>
      <c r="H30" s="51">
        <v>264</v>
      </c>
      <c r="I30" s="75">
        <v>260</v>
      </c>
      <c r="J30" s="52">
        <v>262</v>
      </c>
      <c r="K30" s="56">
        <v>2600</v>
      </c>
      <c r="L30" s="52" t="s">
        <v>35</v>
      </c>
      <c r="M30" s="52">
        <f t="shared" si="0"/>
        <v>262</v>
      </c>
      <c r="N30" s="52">
        <f t="shared" si="1"/>
        <v>2</v>
      </c>
      <c r="O30" s="52">
        <f t="shared" si="2"/>
        <v>0.76335877862595414</v>
      </c>
      <c r="P30" s="51">
        <f t="shared" si="3"/>
        <v>2620</v>
      </c>
      <c r="Q30" s="76" t="s">
        <v>19</v>
      </c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</row>
    <row r="31" spans="1:42" s="78" customFormat="1" ht="65.25" customHeight="1" x14ac:dyDescent="0.2">
      <c r="A31" s="72">
        <v>25</v>
      </c>
      <c r="B31" s="57" t="s">
        <v>68</v>
      </c>
      <c r="C31" s="61" t="s">
        <v>108</v>
      </c>
      <c r="D31" s="87" t="s">
        <v>125</v>
      </c>
      <c r="E31" s="79" t="s">
        <v>123</v>
      </c>
      <c r="F31" s="57">
        <v>5</v>
      </c>
      <c r="G31" s="74" t="s">
        <v>17</v>
      </c>
      <c r="H31" s="51">
        <v>1250</v>
      </c>
      <c r="I31" s="75">
        <v>1200</v>
      </c>
      <c r="J31" s="52">
        <v>1255</v>
      </c>
      <c r="K31" s="56">
        <v>6000</v>
      </c>
      <c r="L31" s="52" t="s">
        <v>35</v>
      </c>
      <c r="M31" s="52">
        <f t="shared" si="0"/>
        <v>1235</v>
      </c>
      <c r="N31" s="52">
        <f t="shared" si="1"/>
        <v>30.413812651491099</v>
      </c>
      <c r="O31" s="52">
        <f t="shared" si="2"/>
        <v>2.4626568948575791</v>
      </c>
      <c r="P31" s="51">
        <f t="shared" si="3"/>
        <v>6175</v>
      </c>
      <c r="Q31" s="76" t="s">
        <v>19</v>
      </c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</row>
    <row r="32" spans="1:42" s="78" customFormat="1" ht="93.75" customHeight="1" x14ac:dyDescent="0.25">
      <c r="A32" s="72">
        <v>26</v>
      </c>
      <c r="B32" s="57" t="s">
        <v>69</v>
      </c>
      <c r="C32" s="61" t="s">
        <v>117</v>
      </c>
      <c r="D32" s="63" t="s">
        <v>118</v>
      </c>
      <c r="E32" s="79" t="s">
        <v>123</v>
      </c>
      <c r="F32" s="57">
        <v>20</v>
      </c>
      <c r="G32" s="74" t="s">
        <v>17</v>
      </c>
      <c r="H32" s="51">
        <v>40</v>
      </c>
      <c r="I32" s="75">
        <v>35</v>
      </c>
      <c r="J32" s="52">
        <v>43</v>
      </c>
      <c r="K32" s="56">
        <v>700</v>
      </c>
      <c r="L32" s="52" t="s">
        <v>35</v>
      </c>
      <c r="M32" s="52">
        <f t="shared" si="0"/>
        <v>39.333333333333336</v>
      </c>
      <c r="N32" s="52">
        <f t="shared" si="1"/>
        <v>4.0414518843273806</v>
      </c>
      <c r="O32" s="52">
        <f t="shared" si="2"/>
        <v>10.274877672018762</v>
      </c>
      <c r="P32" s="51">
        <f t="shared" si="3"/>
        <v>786.66666666666674</v>
      </c>
      <c r="Q32" s="76" t="s">
        <v>19</v>
      </c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s="78" customFormat="1" ht="63" customHeight="1" x14ac:dyDescent="0.25">
      <c r="A33" s="72">
        <v>27</v>
      </c>
      <c r="B33" s="57" t="s">
        <v>70</v>
      </c>
      <c r="C33" s="62" t="s">
        <v>121</v>
      </c>
      <c r="D33" s="63" t="s">
        <v>122</v>
      </c>
      <c r="E33" s="79" t="s">
        <v>123</v>
      </c>
      <c r="F33" s="57">
        <v>150</v>
      </c>
      <c r="G33" s="74" t="s">
        <v>74</v>
      </c>
      <c r="H33" s="51">
        <v>80</v>
      </c>
      <c r="I33" s="75">
        <v>75</v>
      </c>
      <c r="J33" s="52">
        <v>86</v>
      </c>
      <c r="K33" s="56">
        <v>11250</v>
      </c>
      <c r="L33" s="52" t="s">
        <v>35</v>
      </c>
      <c r="M33" s="52">
        <f t="shared" si="0"/>
        <v>80.333333333333329</v>
      </c>
      <c r="N33" s="52">
        <f t="shared" si="1"/>
        <v>5.5075705472861021</v>
      </c>
      <c r="O33" s="52">
        <f t="shared" si="2"/>
        <v>6.8558969468291737</v>
      </c>
      <c r="P33" s="51">
        <f t="shared" si="3"/>
        <v>12050</v>
      </c>
      <c r="Q33" s="76" t="s">
        <v>19</v>
      </c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</row>
    <row r="34" spans="1:42" s="78" customFormat="1" ht="66.75" customHeight="1" x14ac:dyDescent="0.25">
      <c r="A34" s="72">
        <v>28</v>
      </c>
      <c r="B34" s="57" t="s">
        <v>71</v>
      </c>
      <c r="C34" s="64" t="s">
        <v>119</v>
      </c>
      <c r="D34" s="66" t="s">
        <v>120</v>
      </c>
      <c r="E34" s="79" t="s">
        <v>123</v>
      </c>
      <c r="F34" s="57">
        <v>300</v>
      </c>
      <c r="G34" s="74" t="s">
        <v>74</v>
      </c>
      <c r="H34" s="51">
        <v>26</v>
      </c>
      <c r="I34" s="75">
        <v>25</v>
      </c>
      <c r="J34" s="52">
        <v>28</v>
      </c>
      <c r="K34" s="56">
        <v>7500</v>
      </c>
      <c r="L34" s="52" t="s">
        <v>35</v>
      </c>
      <c r="M34" s="52">
        <f t="shared" si="0"/>
        <v>26.333333333333332</v>
      </c>
      <c r="N34" s="52">
        <f t="shared" si="1"/>
        <v>1.5275252316519465</v>
      </c>
      <c r="O34" s="52">
        <f t="shared" si="2"/>
        <v>5.8007287277922019</v>
      </c>
      <c r="P34" s="51">
        <f t="shared" si="3"/>
        <v>7900</v>
      </c>
      <c r="Q34" s="76" t="s">
        <v>19</v>
      </c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</row>
    <row r="35" spans="1:42" s="78" customFormat="1" ht="48" customHeight="1" x14ac:dyDescent="0.25">
      <c r="A35" s="72">
        <v>29</v>
      </c>
      <c r="B35" s="57" t="s">
        <v>72</v>
      </c>
      <c r="C35" s="61" t="s">
        <v>110</v>
      </c>
      <c r="D35" s="63"/>
      <c r="E35" s="79" t="s">
        <v>123</v>
      </c>
      <c r="F35" s="57">
        <v>4</v>
      </c>
      <c r="G35" s="74" t="s">
        <v>17</v>
      </c>
      <c r="H35" s="51">
        <v>1340</v>
      </c>
      <c r="I35" s="75">
        <v>1300</v>
      </c>
      <c r="J35" s="52">
        <v>1380</v>
      </c>
      <c r="K35" s="56">
        <v>5200</v>
      </c>
      <c r="L35" s="52">
        <v>1500</v>
      </c>
      <c r="M35" s="52">
        <f t="shared" si="0"/>
        <v>1340</v>
      </c>
      <c r="N35" s="52">
        <f t="shared" si="1"/>
        <v>40</v>
      </c>
      <c r="O35" s="52">
        <f t="shared" si="2"/>
        <v>2.9850746268656714</v>
      </c>
      <c r="P35" s="51">
        <f t="shared" si="3"/>
        <v>5360</v>
      </c>
      <c r="Q35" s="76" t="s">
        <v>19</v>
      </c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</row>
    <row r="36" spans="1:42" s="78" customFormat="1" ht="47.25" customHeight="1" x14ac:dyDescent="0.2">
      <c r="A36" s="72">
        <v>30</v>
      </c>
      <c r="B36" s="49" t="s">
        <v>73</v>
      </c>
      <c r="C36" s="61" t="s">
        <v>127</v>
      </c>
      <c r="D36" s="87" t="s">
        <v>126</v>
      </c>
      <c r="E36" s="79" t="s">
        <v>123</v>
      </c>
      <c r="F36" s="57">
        <v>8</v>
      </c>
      <c r="G36" s="74" t="s">
        <v>17</v>
      </c>
      <c r="H36" s="51">
        <v>758</v>
      </c>
      <c r="I36" s="75">
        <v>750</v>
      </c>
      <c r="J36" s="52">
        <v>756</v>
      </c>
      <c r="K36" s="56">
        <v>6000</v>
      </c>
      <c r="L36" s="52" t="s">
        <v>35</v>
      </c>
      <c r="M36" s="52">
        <f t="shared" si="0"/>
        <v>754.66666666666663</v>
      </c>
      <c r="N36" s="52">
        <f t="shared" si="1"/>
        <v>4.1633319989322652</v>
      </c>
      <c r="O36" s="52">
        <f t="shared" si="2"/>
        <v>0.55167826840975243</v>
      </c>
      <c r="P36" s="51">
        <f t="shared" si="3"/>
        <v>6037.333333333333</v>
      </c>
      <c r="Q36" s="76" t="s">
        <v>19</v>
      </c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</row>
    <row r="37" spans="1:42" s="42" customFormat="1" ht="38.25" customHeight="1" x14ac:dyDescent="0.25">
      <c r="A37" s="39"/>
      <c r="B37" s="49" t="s">
        <v>33</v>
      </c>
      <c r="C37" s="61"/>
      <c r="D37" s="63"/>
      <c r="E37" s="45"/>
      <c r="F37" s="60"/>
      <c r="G37" s="60"/>
      <c r="H37" s="52"/>
      <c r="I37" s="52"/>
      <c r="J37" s="52"/>
      <c r="K37" s="56">
        <f>SUM(K7:K36)</f>
        <v>179270</v>
      </c>
      <c r="L37" s="60"/>
      <c r="M37" s="60"/>
      <c r="N37" s="60"/>
      <c r="O37" s="60"/>
      <c r="P37" s="51"/>
      <c r="Q37" s="47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</row>
    <row r="38" spans="1:42" s="42" customFormat="1" ht="22.5" customHeight="1" x14ac:dyDescent="0.2">
      <c r="A38" s="39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51"/>
      <c r="Q38" s="47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x14ac:dyDescent="0.2">
      <c r="B39" s="104" t="s">
        <v>124</v>
      </c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</row>
    <row r="40" spans="1:42" x14ac:dyDescent="0.2">
      <c r="B40" s="99" t="s">
        <v>44</v>
      </c>
      <c r="C40" s="99"/>
      <c r="D40" s="99"/>
      <c r="E40" s="99"/>
      <c r="F40" s="99"/>
      <c r="G40" s="99"/>
      <c r="H40" s="100"/>
      <c r="I40" s="100"/>
      <c r="J40" s="100"/>
      <c r="K40" s="100"/>
      <c r="L40" s="100"/>
      <c r="M40" s="100"/>
      <c r="N40" s="100"/>
      <c r="O40" s="100"/>
      <c r="P40" s="100"/>
    </row>
    <row r="43" spans="1:42" x14ac:dyDescent="0.2">
      <c r="B43" s="45"/>
    </row>
  </sheetData>
  <mergeCells count="18">
    <mergeCell ref="A5:A6"/>
    <mergeCell ref="B5:B6"/>
    <mergeCell ref="G5:G6"/>
    <mergeCell ref="F5:F6"/>
    <mergeCell ref="C5:C6"/>
    <mergeCell ref="E5:E6"/>
    <mergeCell ref="P5:P6"/>
    <mergeCell ref="Q5:Q6"/>
    <mergeCell ref="B40:P40"/>
    <mergeCell ref="B2:Q2"/>
    <mergeCell ref="D5:D6"/>
    <mergeCell ref="L5:L6"/>
    <mergeCell ref="M5:M6"/>
    <mergeCell ref="N5:N6"/>
    <mergeCell ref="O5:O6"/>
    <mergeCell ref="B38:O38"/>
    <mergeCell ref="B3:Q4"/>
    <mergeCell ref="B39:O39"/>
  </mergeCells>
  <pageMargins left="0.7" right="0.7" top="0.75" bottom="0.75" header="0.3" footer="0.3"/>
  <pageSetup paperSize="9" scale="7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ТЗ</vt:lpstr>
      <vt:lpstr>ТЗ (2)</vt:lpstr>
      <vt:lpstr>Лист2</vt:lpstr>
      <vt:lpstr>'ТЗ (2)'!Область_печати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PC26</cp:lastModifiedBy>
  <cp:lastPrinted>2026-07-01T11:48:11Z</cp:lastPrinted>
  <dcterms:created xsi:type="dcterms:W3CDTF">2021-05-28T08:30:31Z</dcterms:created>
  <dcterms:modified xsi:type="dcterms:W3CDTF">2026-07-01T13:47:46Z</dcterms:modified>
</cp:coreProperties>
</file>