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C:\Users\Admin\Desktop\Инвентарь (мячи разные!!июнь 2026 — 344640-\"/>
    </mc:Choice>
  </mc:AlternateContent>
  <xr:revisionPtr revIDLastSave="0" documentId="13_ncr:1_{995EA8A1-7055-442A-99A3-04EBACA7FA65}" xr6:coauthVersionLast="47" xr6:coauthVersionMax="47" xr10:uidLastSave="{00000000-0000-0000-0000-000000000000}"/>
  <bookViews>
    <workbookView xWindow="-120" yWindow="-120" windowWidth="29040" windowHeight="15840" tabRatio="832" xr2:uid="{00000000-000D-0000-FFFF-FFFF00000000}"/>
  </bookViews>
  <sheets>
    <sheet name="Лист 1" sheetId="20" r:id="rId1"/>
  </sheets>
  <definedNames>
    <definedName name="_xlnm._FilterDatabase" localSheetId="0" hidden="1">'Лист 1'!$A$5:$M$5</definedName>
    <definedName name="_xlnm.Print_Area" localSheetId="0">'Лист 1'!$A$1:$M$12</definedName>
  </definedNames>
  <calcPr calcId="191029" refMode="R1C1"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2" i="20" l="1"/>
  <c r="M11" i="20"/>
  <c r="N6" i="20"/>
  <c r="N7" i="20"/>
  <c r="N8" i="20"/>
  <c r="N9" i="20"/>
  <c r="N10" i="20"/>
  <c r="K6" i="20"/>
  <c r="K7" i="20"/>
  <c r="K8" i="20"/>
  <c r="K9" i="20"/>
  <c r="K10" i="20"/>
  <c r="G6" i="20"/>
  <c r="J6" i="20" s="1"/>
  <c r="M6" i="20" s="1"/>
  <c r="G7" i="20"/>
  <c r="J7" i="20" s="1"/>
  <c r="M7" i="20" s="1"/>
  <c r="G8" i="20"/>
  <c r="J8" i="20" s="1"/>
  <c r="G9" i="20"/>
  <c r="J9" i="20" s="1"/>
  <c r="G10" i="20"/>
  <c r="J10" i="20" s="1"/>
  <c r="M10" i="20" s="1"/>
  <c r="L10" i="20" l="1"/>
  <c r="L9" i="20"/>
  <c r="M9" i="20"/>
  <c r="L8" i="20"/>
  <c r="M8" i="20"/>
  <c r="L7" i="20"/>
  <c r="L6" i="20"/>
</calcChain>
</file>

<file path=xl/sharedStrings.xml><?xml version="1.0" encoding="utf-8"?>
<sst xmlns="http://schemas.openxmlformats.org/spreadsheetml/2006/main" count="35" uniqueCount="31">
  <si>
    <t>№ п/п</t>
  </si>
  <si>
    <t>Среднее квадратичное отклонение</t>
  </si>
  <si>
    <t>Определение однородности совокупности значений выявленных цен</t>
  </si>
  <si>
    <t>v - кол-во (объем) закупаемого товара (работы, услуги), ед.</t>
  </si>
  <si>
    <t>&lt;ц&gt; - средн. арифм. величина цены единицы прод-ции, руб.</t>
  </si>
  <si>
    <t xml:space="preserve">                  , руб. </t>
  </si>
  <si>
    <t>Номер источника ценовой информации (ИЦИ №i) и цена единицы товара, работы, услуги, представленная i-тым ИЦИ (Цi), руб.</t>
  </si>
  <si>
    <t>n - кол-во значений, 
используемых в расчете</t>
  </si>
  <si>
    <t>П2</t>
  </si>
  <si>
    <t>П3</t>
  </si>
  <si>
    <t>П1</t>
  </si>
  <si>
    <t>Ед. имерения</t>
  </si>
  <si>
    <t>7=3+4+5</t>
  </si>
  <si>
    <t>9 = кол-во ответов ИЦИ</t>
  </si>
  <si>
    <t>10= 6/8</t>
  </si>
  <si>
    <t>13=9*7</t>
  </si>
  <si>
    <r>
      <t xml:space="preserve">V - коэф-нт вариации 
</t>
    </r>
    <r>
      <rPr>
        <i/>
        <sz val="9"/>
        <rFont val="Times New Roman"/>
        <family val="1"/>
        <charset val="204"/>
      </rPr>
      <t>(не должен превышать 33%)</t>
    </r>
  </si>
  <si>
    <t xml:space="preserve">Наименование услуги (товара, работ) </t>
  </si>
  <si>
    <t xml:space="preserve">ОБОСНОВАНИЕ НАЧАЛЬНОЙ (МАКСИМАЛЬНОЙ) ЦЕНЫ КОНТРАКТА
</t>
  </si>
  <si>
    <t>шт</t>
  </si>
  <si>
    <r>
      <t xml:space="preserve">    </t>
    </r>
    <r>
      <rPr>
        <sz val="11"/>
        <rFont val="Times New Roman"/>
        <family val="1"/>
        <charset val="204"/>
      </rPr>
      <t>Определение НМЦК произведено в соответствии со статьей 22 Федерального закона от 05.04.2013 № 44-ФЗ «О контрактной системе в сфере закупок товаров, работ, услуг для обеспечения государственных и муниципальных нужд» и «Методическими рекомендациями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утвержденными Приказом Министерства  экономического развития РФ от 02 октября 2013 г.№ 567. 
     При определении НМЦК использовался метод сопоставимых рыночных цен (анализ рынка) . 
     Цена единицы услуги определена на основании анализа рынка, проведенного учреждением среди Исполнителей оказываемых данный вид услуг.
     НМЦК услуги определяется участником закупки на основе настоящего расчета начальной (максимальной) цены контракта (начальной цены единицы товара, работы, услуги), и включает все расходы на уплату налогов, сборов и других обязательных платежей, а также все расходы, связанные с исполнением Контракта, в том числе возможные изменения в налогообложении, валютных курсов.</t>
    </r>
    <r>
      <rPr>
        <b/>
        <sz val="12"/>
        <rFont val="Times New Roman"/>
        <family val="1"/>
        <charset val="204"/>
      </rPr>
      <t xml:space="preserve">
    </t>
    </r>
    <r>
      <rPr>
        <sz val="12"/>
        <rFont val="Times New Roman"/>
        <family val="1"/>
        <charset val="204"/>
      </rPr>
      <t xml:space="preserve"> За НМЦК Заказчиком принято минимальное значение предложений о цене услуг.</t>
    </r>
    <r>
      <rPr>
        <b/>
        <sz val="12"/>
        <rFont val="Times New Roman"/>
        <family val="1"/>
        <charset val="204"/>
      </rPr>
      <t xml:space="preserve">
</t>
    </r>
  </si>
  <si>
    <t>Коврик гимнастический пенный складной</t>
  </si>
  <si>
    <t>Мяч волейбольный пляжный Волар BVL-100</t>
  </si>
  <si>
    <t>Скакалка  гимнастическая 2,5 м</t>
  </si>
  <si>
    <t>Скакалка  гимнастическая 2,8 м</t>
  </si>
  <si>
    <t>Насос для мячей с запасными иглами и шлангами</t>
  </si>
  <si>
    <t>Ценовое предложение № 1  от 03.07.2026</t>
  </si>
  <si>
    <t xml:space="preserve">Ценовое предложение  № 2    от 06.07.20256        </t>
  </si>
  <si>
    <t>Ценовое предложение  № 3 от 06.07.2026</t>
  </si>
  <si>
    <t>ИТОГО:  Среднее арифметическое значение предложений о НМЦК с учетом НДС 22% составляет:</t>
  </si>
  <si>
    <t>ИТОГО:  Минимальное значение предложений о НМЦК с учетом НДС 22 % составляет: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</si>
</sst>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0" x14ac:knownFonts="1">
    <font>
      <sz val="11"/>
      <color theme="1"/>
      <name val="Calibri"/>
      <family val="2"/>
      <charset val="204"/>
      <scheme val="minor"/>
    </font>
    <font>
      <b/>
      <sz val="11"/>
      <color indexed="8"/>
      <name val="Times New Roman"/>
      <family val="1"/>
      <charset val="204"/>
    </font>
    <font>
      <b/>
      <i/>
      <sz val="11"/>
      <color indexed="8"/>
      <name val="Times New Roman"/>
      <family val="1"/>
      <charset val="204"/>
    </font>
    <font>
      <sz val="11"/>
      <color theme="1"/>
      <name val="Times New Roman"/>
      <family val="1"/>
      <charset val="204"/>
    </font>
    <font>
      <sz val="10"/>
      <color theme="1"/>
      <name val="Times New Roman"/>
      <family val="1"/>
      <charset val="204"/>
    </font>
    <font>
      <b/>
      <sz val="9"/>
      <color indexed="8"/>
      <name val="Times New Roman"/>
      <family val="1"/>
      <charset val="204"/>
    </font>
    <font>
      <sz val="9"/>
      <color indexed="8"/>
      <name val="Times New Roman"/>
      <family val="1"/>
      <charset val="204"/>
    </font>
    <font>
      <sz val="9"/>
      <color theme="1"/>
      <name val="Times New Roman"/>
      <family val="1"/>
      <charset val="204"/>
    </font>
    <font>
      <i/>
      <sz val="12"/>
      <color indexed="8"/>
      <name val="Times New Roman"/>
      <family val="1"/>
      <charset val="204"/>
    </font>
    <font>
      <sz val="12"/>
      <color theme="1"/>
      <name val="Times New Roman"/>
      <family val="1"/>
      <charset val="204"/>
    </font>
    <font>
      <sz val="12"/>
      <color indexed="8"/>
      <name val="Times New Roman"/>
      <family val="1"/>
      <charset val="204"/>
    </font>
    <font>
      <b/>
      <sz val="12"/>
      <color indexed="8"/>
      <name val="Times New Roman"/>
      <family val="1"/>
      <charset val="204"/>
    </font>
    <font>
      <b/>
      <sz val="12"/>
      <color theme="1"/>
      <name val="Times New Roman"/>
      <family val="1"/>
      <charset val="204"/>
    </font>
    <font>
      <b/>
      <sz val="12"/>
      <name val="Times New Roman"/>
      <family val="1"/>
      <charset val="204"/>
    </font>
    <font>
      <sz val="11"/>
      <name val="Times New Roman"/>
      <family val="1"/>
      <charset val="204"/>
    </font>
    <font>
      <b/>
      <sz val="9"/>
      <color theme="1"/>
      <name val="Times New Roman"/>
      <family val="1"/>
      <charset val="204"/>
    </font>
    <font>
      <b/>
      <sz val="9"/>
      <name val="Times New Roman"/>
      <family val="1"/>
      <charset val="204"/>
    </font>
    <font>
      <i/>
      <sz val="9"/>
      <name val="Times New Roman"/>
      <family val="1"/>
      <charset val="204"/>
    </font>
    <font>
      <b/>
      <sz val="10"/>
      <name val="Times New Roman"/>
      <family val="1"/>
      <charset val="204"/>
    </font>
    <font>
      <sz val="12"/>
      <name val="Times New Roman"/>
      <family val="1"/>
      <charset val="204"/>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s>
  <cellStyleXfs count="1">
    <xf numFmtId="0" fontId="0" fillId="0" borderId="0"/>
  </cellStyleXfs>
  <cellXfs count="52">
    <xf numFmtId="0" fontId="0" fillId="0" borderId="0" xfId="0"/>
    <xf numFmtId="2" fontId="3" fillId="0" borderId="0" xfId="0" applyNumberFormat="1" applyFont="1" applyAlignment="1">
      <alignment horizontal="center" vertical="center"/>
    </xf>
    <xf numFmtId="0" fontId="4" fillId="0" borderId="0" xfId="0" applyFont="1" applyAlignment="1">
      <alignment horizontal="center" vertical="center"/>
    </xf>
    <xf numFmtId="2" fontId="5" fillId="0" borderId="1" xfId="0" applyNumberFormat="1" applyFont="1" applyBorder="1" applyAlignment="1">
      <alignment horizontal="center" vertical="center" wrapText="1"/>
    </xf>
    <xf numFmtId="4" fontId="5" fillId="2" borderId="4"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5" fillId="0" borderId="6" xfId="0" applyFont="1" applyBorder="1" applyAlignment="1">
      <alignment horizontal="center" vertical="top" wrapText="1"/>
    </xf>
    <xf numFmtId="4" fontId="5" fillId="2" borderId="5"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9" xfId="0" applyFont="1" applyFill="1" applyBorder="1" applyAlignment="1">
      <alignment horizontal="center" vertical="center" textRotation="90" wrapText="1"/>
    </xf>
    <xf numFmtId="2" fontId="2" fillId="0" borderId="4"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8" fillId="2" borderId="1" xfId="0" applyFont="1" applyFill="1" applyBorder="1" applyAlignment="1">
      <alignment horizontal="center" vertical="center" wrapText="1"/>
    </xf>
    <xf numFmtId="164" fontId="12" fillId="0" borderId="1" xfId="0" applyNumberFormat="1" applyFont="1" applyBorder="1" applyAlignment="1">
      <alignment horizontal="center" vertical="center"/>
    </xf>
    <xf numFmtId="0" fontId="14" fillId="0" borderId="0" xfId="0" applyFont="1"/>
    <xf numFmtId="2" fontId="3" fillId="0" borderId="0" xfId="0" applyNumberFormat="1" applyFont="1" applyAlignment="1">
      <alignment horizontal="left" vertical="center"/>
    </xf>
    <xf numFmtId="0" fontId="5" fillId="2" borderId="9" xfId="0" applyFont="1" applyFill="1" applyBorder="1" applyAlignment="1">
      <alignment horizontal="center" vertical="top" wrapText="1"/>
    </xf>
    <xf numFmtId="0" fontId="15" fillId="0" borderId="5" xfId="0" applyFont="1" applyBorder="1" applyAlignment="1">
      <alignment horizontal="center" vertical="top"/>
    </xf>
    <xf numFmtId="0" fontId="16" fillId="0" borderId="4" xfId="0" applyFont="1" applyBorder="1" applyAlignment="1">
      <alignment horizontal="center" vertical="top" wrapText="1"/>
    </xf>
    <xf numFmtId="4" fontId="3" fillId="0" borderId="0" xfId="0" applyNumberFormat="1" applyFont="1" applyAlignment="1">
      <alignment horizontal="center" vertical="center"/>
    </xf>
    <xf numFmtId="0" fontId="3" fillId="0" borderId="0" xfId="0" applyFont="1" applyAlignment="1">
      <alignment horizontal="center" vertical="center" wrapText="1"/>
    </xf>
    <xf numFmtId="0" fontId="14" fillId="0" borderId="10" xfId="0" applyFont="1" applyBorder="1" applyAlignment="1">
      <alignment horizontal="center"/>
    </xf>
    <xf numFmtId="0" fontId="18" fillId="0" borderId="10" xfId="0" applyFont="1" applyBorder="1" applyAlignment="1">
      <alignment horizontal="right" vertical="center" wrapText="1"/>
    </xf>
    <xf numFmtId="0" fontId="18" fillId="0" borderId="10" xfId="0" applyFont="1" applyBorder="1" applyAlignment="1">
      <alignment horizontal="right" vertical="center"/>
    </xf>
    <xf numFmtId="0" fontId="13" fillId="3" borderId="0" xfId="0" applyFont="1" applyFill="1" applyAlignment="1">
      <alignment horizontal="left" vertical="top" wrapText="1"/>
    </xf>
    <xf numFmtId="0" fontId="1" fillId="0" borderId="1" xfId="0" applyFont="1" applyBorder="1" applyAlignment="1">
      <alignment horizontal="center"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7" fillId="0" borderId="8" xfId="0" applyFont="1" applyBorder="1"/>
    <xf numFmtId="0" fontId="1" fillId="2" borderId="4" xfId="0" applyFont="1" applyFill="1" applyBorder="1" applyAlignment="1">
      <alignment horizontal="center" vertical="center" wrapText="1"/>
    </xf>
    <xf numFmtId="0" fontId="3" fillId="0" borderId="8" xfId="0" applyFont="1" applyBorder="1"/>
    <xf numFmtId="0" fontId="5" fillId="2" borderId="2" xfId="0" applyFont="1" applyFill="1" applyBorder="1" applyAlignment="1">
      <alignment horizontal="center" vertical="center" wrapText="1"/>
    </xf>
    <xf numFmtId="0" fontId="7" fillId="0" borderId="7" xfId="0" applyFont="1" applyBorder="1"/>
    <xf numFmtId="0" fontId="7" fillId="0" borderId="3" xfId="0" applyFont="1" applyBorder="1"/>
    <xf numFmtId="0" fontId="5" fillId="2" borderId="4" xfId="0" applyFont="1" applyFill="1" applyBorder="1" applyAlignment="1">
      <alignment horizontal="center" vertical="center" textRotation="90" wrapText="1"/>
    </xf>
    <xf numFmtId="0" fontId="7" fillId="0" borderId="8" xfId="0" applyFont="1" applyBorder="1" applyAlignment="1">
      <alignment horizontal="center" vertical="center" textRotation="90"/>
    </xf>
    <xf numFmtId="0" fontId="7" fillId="0" borderId="8" xfId="0" applyFont="1" applyBorder="1" applyAlignment="1">
      <alignment textRotation="90"/>
    </xf>
    <xf numFmtId="4" fontId="6" fillId="0" borderId="2" xfId="0" applyNumberFormat="1" applyFont="1" applyBorder="1" applyAlignment="1">
      <alignment horizontal="center" vertical="center" wrapText="1"/>
    </xf>
    <xf numFmtId="0" fontId="11" fillId="0" borderId="2" xfId="0" applyFont="1" applyBorder="1" applyAlignment="1">
      <alignment horizontal="left" vertical="center" wrapText="1"/>
    </xf>
    <xf numFmtId="0" fontId="11" fillId="0" borderId="7" xfId="0" applyFont="1" applyBorder="1" applyAlignment="1">
      <alignment horizontal="left" vertical="center" wrapText="1"/>
    </xf>
    <xf numFmtId="0" fontId="11" fillId="0" borderId="3" xfId="0" applyFont="1" applyBorder="1" applyAlignment="1">
      <alignment horizontal="left" vertical="center" wrapText="1"/>
    </xf>
    <xf numFmtId="0" fontId="9" fillId="0" borderId="1" xfId="0" applyFont="1" applyFill="1" applyBorder="1" applyAlignment="1">
      <alignment vertical="center" wrapText="1"/>
    </xf>
    <xf numFmtId="0" fontId="9" fillId="0" borderId="1" xfId="0" applyFont="1" applyFill="1" applyBorder="1" applyAlignment="1">
      <alignment horizontal="center" vertical="center" wrapText="1"/>
    </xf>
    <xf numFmtId="4" fontId="9" fillId="0" borderId="1" xfId="0" applyNumberFormat="1" applyFont="1" applyFill="1" applyBorder="1" applyAlignment="1">
      <alignment horizontal="center" vertical="center"/>
    </xf>
    <xf numFmtId="4" fontId="10" fillId="0" borderId="1" xfId="0" applyNumberFormat="1" applyFont="1" applyFill="1" applyBorder="1" applyAlignment="1">
      <alignment horizontal="center" vertical="center"/>
    </xf>
    <xf numFmtId="0" fontId="10" fillId="0" borderId="1" xfId="0" applyFont="1" applyFill="1" applyBorder="1" applyAlignment="1">
      <alignment horizontal="center" vertical="center" wrapText="1"/>
    </xf>
    <xf numFmtId="2" fontId="10" fillId="0" borderId="1" xfId="0" applyNumberFormat="1" applyFont="1" applyFill="1" applyBorder="1" applyAlignment="1">
      <alignment horizontal="center" vertical="center" wrapText="1"/>
    </xf>
    <xf numFmtId="4" fontId="10" fillId="0" borderId="1" xfId="0" applyNumberFormat="1" applyFont="1" applyFill="1" applyBorder="1" applyAlignment="1">
      <alignment horizontal="center" vertical="center" wrapText="1"/>
    </xf>
    <xf numFmtId="10" fontId="10" fillId="0" borderId="1"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133350</xdr:colOff>
      <xdr:row>3</xdr:row>
      <xdr:rowOff>400050</xdr:rowOff>
    </xdr:from>
    <xdr:to>
      <xdr:col>6</xdr:col>
      <xdr:colOff>514350</xdr:colOff>
      <xdr:row>3</xdr:row>
      <xdr:rowOff>685800</xdr:rowOff>
    </xdr:to>
    <xdr:pic>
      <xdr:nvPicPr>
        <xdr:cNvPr id="1079" name="Рисунок 1" descr="C:\Temp\KClipboardExport\l41eo45a.gif">
          <a:extLst>
            <a:ext uri="{FF2B5EF4-FFF2-40B4-BE49-F238E27FC236}">
              <a16:creationId xmlns:a16="http://schemas.microsoft.com/office/drawing/2014/main" id="{00000000-0008-0000-0000-000037040000}"/>
            </a:ext>
          </a:extLst>
        </xdr:cNvPr>
        <xdr:cNvPicPr>
          <a:picLocks noChangeAspect="1" noChangeArrowheads="1"/>
        </xdr:cNvPicPr>
      </xdr:nvPicPr>
      <xdr:blipFill>
        <a:blip xmlns:r="http://schemas.openxmlformats.org/officeDocument/2006/relationships" r:embed="rId1" cstate="print"/>
        <a:srcRect l="68182" t="17999" b="24001"/>
        <a:stretch>
          <a:fillRect/>
        </a:stretch>
      </xdr:blipFill>
      <xdr:spPr bwMode="auto">
        <a:xfrm>
          <a:off x="4438650" y="2847975"/>
          <a:ext cx="381000" cy="285750"/>
        </a:xfrm>
        <a:prstGeom prst="rect">
          <a:avLst/>
        </a:prstGeom>
        <a:noFill/>
        <a:ln w="9525">
          <a:noFill/>
          <a:miter lim="800000"/>
          <a:headEnd/>
          <a:tailEnd/>
        </a:ln>
      </xdr:spPr>
    </xdr:pic>
    <xdr:clientData/>
  </xdr:twoCellAnchor>
  <xdr:twoCellAnchor editAs="oneCell">
    <xdr:from>
      <xdr:col>10</xdr:col>
      <xdr:colOff>28575</xdr:colOff>
      <xdr:row>3</xdr:row>
      <xdr:rowOff>514350</xdr:rowOff>
    </xdr:from>
    <xdr:to>
      <xdr:col>11</xdr:col>
      <xdr:colOff>2131</xdr:colOff>
      <xdr:row>3</xdr:row>
      <xdr:rowOff>907677</xdr:rowOff>
    </xdr:to>
    <xdr:pic>
      <xdr:nvPicPr>
        <xdr:cNvPr id="1080" name="Picture 21" descr="C:\Temp\KClipboardExport\sssqsznq.gif">
          <a:extLst>
            <a:ext uri="{FF2B5EF4-FFF2-40B4-BE49-F238E27FC236}">
              <a16:creationId xmlns:a16="http://schemas.microsoft.com/office/drawing/2014/main" id="{00000000-0008-0000-0000-00003804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251016" y="2385732"/>
          <a:ext cx="769173" cy="393327"/>
        </a:xfrm>
        <a:prstGeom prst="rect">
          <a:avLst/>
        </a:prstGeom>
        <a:noFill/>
        <a:ln w="9525">
          <a:noFill/>
          <a:miter lim="800000"/>
          <a:headEnd/>
          <a:tailEnd/>
        </a:ln>
      </xdr:spPr>
    </xdr:pic>
    <xdr:clientData/>
  </xdr:twoCellAnchor>
  <xdr:twoCellAnchor editAs="oneCell">
    <xdr:from>
      <xdr:col>11</xdr:col>
      <xdr:colOff>66675</xdr:colOff>
      <xdr:row>3</xdr:row>
      <xdr:rowOff>762000</xdr:rowOff>
    </xdr:from>
    <xdr:to>
      <xdr:col>12</xdr:col>
      <xdr:colOff>36419</xdr:colOff>
      <xdr:row>4</xdr:row>
      <xdr:rowOff>166967</xdr:rowOff>
    </xdr:to>
    <xdr:pic>
      <xdr:nvPicPr>
        <xdr:cNvPr id="1081" name="Picture 19" descr="C:\Temp\KClipboardExport\8c4wnzhy.gif">
          <a:extLst>
            <a:ext uri="{FF2B5EF4-FFF2-40B4-BE49-F238E27FC236}">
              <a16:creationId xmlns:a16="http://schemas.microsoft.com/office/drawing/2014/main" id="{00000000-0008-0000-0000-00003904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10753725" y="2857500"/>
          <a:ext cx="636494" cy="319367"/>
        </a:xfrm>
        <a:prstGeom prst="rect">
          <a:avLst/>
        </a:prstGeom>
        <a:noFill/>
        <a:ln w="9525">
          <a:noFill/>
          <a:miter lim="800000"/>
          <a:headEnd/>
          <a:tailEnd/>
        </a:ln>
      </xdr:spPr>
    </xdr:pic>
    <xdr:clientData/>
  </xdr:twoCellAnchor>
  <xdr:twoCellAnchor editAs="oneCell">
    <xdr:from>
      <xdr:col>12</xdr:col>
      <xdr:colOff>66674</xdr:colOff>
      <xdr:row>3</xdr:row>
      <xdr:rowOff>352425</xdr:rowOff>
    </xdr:from>
    <xdr:to>
      <xdr:col>12</xdr:col>
      <xdr:colOff>838199</xdr:colOff>
      <xdr:row>3</xdr:row>
      <xdr:rowOff>704850</xdr:rowOff>
    </xdr:to>
    <xdr:pic>
      <xdr:nvPicPr>
        <xdr:cNvPr id="1082" name="Picture 1" descr="C:\Temp\KClipboardExport\7d4qbwfz.gif">
          <a:extLst>
            <a:ext uri="{FF2B5EF4-FFF2-40B4-BE49-F238E27FC236}">
              <a16:creationId xmlns:a16="http://schemas.microsoft.com/office/drawing/2014/main" id="{00000000-0008-0000-0000-00003A040000}"/>
            </a:ext>
          </a:extLst>
        </xdr:cNvPr>
        <xdr:cNvPicPr>
          <a:picLocks noChangeAspect="1" noChangeArrowheads="1"/>
        </xdr:cNvPicPr>
      </xdr:nvPicPr>
      <xdr:blipFill>
        <a:blip xmlns:r="http://schemas.openxmlformats.org/officeDocument/2006/relationships" r:embed="rId1" cstate="print"/>
        <a:srcRect t="13635"/>
        <a:stretch>
          <a:fillRect/>
        </a:stretch>
      </xdr:blipFill>
      <xdr:spPr bwMode="auto">
        <a:xfrm>
          <a:off x="8505824" y="3076575"/>
          <a:ext cx="771525" cy="352425"/>
        </a:xfrm>
        <a:prstGeom prst="rect">
          <a:avLst/>
        </a:prstGeom>
        <a:noFill/>
        <a:ln w="9525">
          <a:noFill/>
          <a:miter lim="800000"/>
          <a:headEnd/>
          <a:tailEnd/>
        </a:ln>
      </xdr:spPr>
    </xdr:pic>
    <xdr:clientData/>
  </xdr:twoCellAnchor>
  <xdr:twoCellAnchor editAs="oneCell">
    <xdr:from>
      <xdr:col>12</xdr:col>
      <xdr:colOff>114300</xdr:colOff>
      <xdr:row>2</xdr:row>
      <xdr:rowOff>152400</xdr:rowOff>
    </xdr:from>
    <xdr:to>
      <xdr:col>12</xdr:col>
      <xdr:colOff>571500</xdr:colOff>
      <xdr:row>2</xdr:row>
      <xdr:rowOff>409575</xdr:rowOff>
    </xdr:to>
    <xdr:pic>
      <xdr:nvPicPr>
        <xdr:cNvPr id="1084" name="Picture 1" descr="C:\Temp\KClipboardExport\7d4qbwfz.gif">
          <a:extLst>
            <a:ext uri="{FF2B5EF4-FFF2-40B4-BE49-F238E27FC236}">
              <a16:creationId xmlns:a16="http://schemas.microsoft.com/office/drawing/2014/main" id="{00000000-0008-0000-0000-00003C040000}"/>
            </a:ext>
          </a:extLst>
        </xdr:cNvPr>
        <xdr:cNvPicPr>
          <a:picLocks noChangeAspect="1" noChangeArrowheads="1"/>
        </xdr:cNvPicPr>
      </xdr:nvPicPr>
      <xdr:blipFill>
        <a:blip xmlns:r="http://schemas.openxmlformats.org/officeDocument/2006/relationships" r:embed="rId1" cstate="print"/>
        <a:srcRect t="13635" r="56836" b="28496"/>
        <a:stretch>
          <a:fillRect/>
        </a:stretch>
      </xdr:blipFill>
      <xdr:spPr bwMode="auto">
        <a:xfrm>
          <a:off x="8686800" y="2085975"/>
          <a:ext cx="457200" cy="257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24"/>
  <sheetViews>
    <sheetView tabSelected="1" zoomScaleNormal="100" workbookViewId="0">
      <selection activeCell="S7" sqref="S7"/>
    </sheetView>
  </sheetViews>
  <sheetFormatPr defaultRowHeight="15" x14ac:dyDescent="0.25"/>
  <cols>
    <col min="1" max="1" width="5.140625" style="13" customWidth="1"/>
    <col min="2" max="2" width="38.85546875" style="13" customWidth="1"/>
    <col min="3" max="3" width="14.140625" style="13" customWidth="1"/>
    <col min="4" max="4" width="16" style="13" customWidth="1"/>
    <col min="5" max="5" width="17" style="1" customWidth="1"/>
    <col min="6" max="6" width="15.28515625" style="1" customWidth="1"/>
    <col min="7" max="7" width="14.85546875" style="13" customWidth="1"/>
    <col min="8" max="8" width="7" style="13" customWidth="1"/>
    <col min="9" max="9" width="7.5703125" style="13" customWidth="1"/>
    <col min="10" max="10" width="12.42578125" style="1" bestFit="1" customWidth="1"/>
    <col min="11" max="11" width="12" style="13" bestFit="1" customWidth="1"/>
    <col min="12" max="12" width="10" style="13" bestFit="1" customWidth="1"/>
    <col min="13" max="13" width="14.5703125" style="13" customWidth="1"/>
    <col min="14" max="14" width="16.140625" style="13" hidden="1" customWidth="1"/>
    <col min="15" max="16" width="14.28515625" style="13" customWidth="1"/>
    <col min="17" max="17" width="12.42578125" style="13" customWidth="1"/>
    <col min="18" max="16384" width="9.140625" style="13"/>
  </cols>
  <sheetData>
    <row r="1" spans="1:21" s="17" customFormat="1" ht="28.5" customHeight="1" x14ac:dyDescent="0.25">
      <c r="A1" s="24"/>
      <c r="B1" s="24"/>
      <c r="C1" s="24"/>
      <c r="D1" s="24"/>
      <c r="E1" s="24"/>
      <c r="F1" s="24"/>
      <c r="G1" s="24"/>
      <c r="H1" s="24"/>
      <c r="I1" s="24"/>
      <c r="J1" s="24"/>
      <c r="K1" s="25"/>
      <c r="L1" s="26"/>
      <c r="M1" s="26"/>
    </row>
    <row r="2" spans="1:21" s="2" customFormat="1" ht="75" customHeight="1" x14ac:dyDescent="0.25">
      <c r="A2" s="28" t="s">
        <v>18</v>
      </c>
      <c r="B2" s="28"/>
      <c r="C2" s="28"/>
      <c r="D2" s="28"/>
      <c r="E2" s="28"/>
      <c r="F2" s="28"/>
      <c r="G2" s="28"/>
      <c r="H2" s="28"/>
      <c r="I2" s="28"/>
      <c r="J2" s="28"/>
      <c r="K2" s="28"/>
      <c r="L2" s="28"/>
      <c r="M2" s="28"/>
    </row>
    <row r="3" spans="1:21" s="2" customFormat="1" ht="39.75" customHeight="1" x14ac:dyDescent="0.2">
      <c r="A3" s="30" t="s">
        <v>0</v>
      </c>
      <c r="B3" s="32" t="s">
        <v>17</v>
      </c>
      <c r="C3" s="19"/>
      <c r="D3" s="34" t="s">
        <v>6</v>
      </c>
      <c r="E3" s="35"/>
      <c r="F3" s="35"/>
      <c r="G3" s="36"/>
      <c r="H3" s="37" t="s">
        <v>3</v>
      </c>
      <c r="I3" s="37" t="s">
        <v>7</v>
      </c>
      <c r="J3" s="40" t="s">
        <v>2</v>
      </c>
      <c r="K3" s="35"/>
      <c r="L3" s="36"/>
      <c r="M3" s="4" t="s">
        <v>5</v>
      </c>
    </row>
    <row r="4" spans="1:21" s="2" customFormat="1" ht="72" x14ac:dyDescent="0.25">
      <c r="A4" s="31"/>
      <c r="B4" s="33"/>
      <c r="C4" s="20" t="s">
        <v>11</v>
      </c>
      <c r="D4" s="14" t="s">
        <v>10</v>
      </c>
      <c r="E4" s="14" t="s">
        <v>8</v>
      </c>
      <c r="F4" s="14" t="s">
        <v>9</v>
      </c>
      <c r="G4" s="5"/>
      <c r="H4" s="38"/>
      <c r="I4" s="39"/>
      <c r="J4" s="3" t="s">
        <v>4</v>
      </c>
      <c r="K4" s="6" t="s">
        <v>1</v>
      </c>
      <c r="L4" s="21" t="s">
        <v>16</v>
      </c>
      <c r="M4" s="7"/>
    </row>
    <row r="5" spans="1:21" ht="42" customHeight="1" x14ac:dyDescent="0.25">
      <c r="A5" s="8">
        <v>1</v>
      </c>
      <c r="B5" s="8">
        <v>2</v>
      </c>
      <c r="C5" s="8">
        <v>3</v>
      </c>
      <c r="D5" s="14" t="s">
        <v>26</v>
      </c>
      <c r="E5" s="14" t="s">
        <v>27</v>
      </c>
      <c r="F5" s="14" t="s">
        <v>28</v>
      </c>
      <c r="G5" s="8" t="s">
        <v>12</v>
      </c>
      <c r="H5" s="8">
        <v>8</v>
      </c>
      <c r="I5" s="9" t="s">
        <v>13</v>
      </c>
      <c r="J5" s="10" t="s">
        <v>14</v>
      </c>
      <c r="K5" s="11">
        <v>11</v>
      </c>
      <c r="L5" s="12">
        <v>12</v>
      </c>
      <c r="M5" s="8" t="s">
        <v>15</v>
      </c>
      <c r="R5" s="23"/>
      <c r="S5" s="23"/>
      <c r="T5" s="23"/>
      <c r="U5" s="23"/>
    </row>
    <row r="6" spans="1:21" ht="36" customHeight="1" x14ac:dyDescent="0.25">
      <c r="A6" s="15">
        <v>1</v>
      </c>
      <c r="B6" s="44" t="s">
        <v>21</v>
      </c>
      <c r="C6" s="45" t="s">
        <v>19</v>
      </c>
      <c r="D6" s="46">
        <v>1600</v>
      </c>
      <c r="E6" s="46">
        <v>1600</v>
      </c>
      <c r="F6" s="46">
        <v>1800</v>
      </c>
      <c r="G6" s="47">
        <f t="shared" ref="G6:G10" si="0">SUM(D6:F6)</f>
        <v>5000</v>
      </c>
      <c r="H6" s="45">
        <v>24</v>
      </c>
      <c r="I6" s="48">
        <v>3</v>
      </c>
      <c r="J6" s="49">
        <f t="shared" ref="J6:J10" si="1">ROUND(G6/I6,2)</f>
        <v>1666.67</v>
      </c>
      <c r="K6" s="50">
        <f t="shared" ref="K6:K10" si="2">STDEV(D6:F6)</f>
        <v>115.47</v>
      </c>
      <c r="L6" s="51">
        <f t="shared" ref="L6:L10" si="3">K6/J6</f>
        <v>6.93E-2</v>
      </c>
      <c r="M6" s="50">
        <f t="shared" ref="M6:M10" si="4">J6*H6</f>
        <v>40000.080000000002</v>
      </c>
      <c r="N6" s="22">
        <f t="shared" ref="N6:N10" si="5">D6*H6</f>
        <v>38400</v>
      </c>
    </row>
    <row r="7" spans="1:21" ht="33" customHeight="1" x14ac:dyDescent="0.25">
      <c r="A7" s="15">
        <v>2</v>
      </c>
      <c r="B7" s="44" t="s">
        <v>22</v>
      </c>
      <c r="C7" s="45" t="s">
        <v>19</v>
      </c>
      <c r="D7" s="46">
        <v>13990</v>
      </c>
      <c r="E7" s="46">
        <v>14990</v>
      </c>
      <c r="F7" s="46">
        <v>15490</v>
      </c>
      <c r="G7" s="47">
        <f t="shared" si="0"/>
        <v>44470</v>
      </c>
      <c r="H7" s="45">
        <v>6</v>
      </c>
      <c r="I7" s="48">
        <v>3</v>
      </c>
      <c r="J7" s="49">
        <f t="shared" si="1"/>
        <v>14823.33</v>
      </c>
      <c r="K7" s="50">
        <f t="shared" si="2"/>
        <v>763.76</v>
      </c>
      <c r="L7" s="51">
        <f t="shared" si="3"/>
        <v>5.1499999999999997E-2</v>
      </c>
      <c r="M7" s="50">
        <f t="shared" si="4"/>
        <v>88939.98</v>
      </c>
      <c r="N7" s="22">
        <f t="shared" si="5"/>
        <v>83940</v>
      </c>
    </row>
    <row r="8" spans="1:21" ht="25.5" customHeight="1" x14ac:dyDescent="0.25">
      <c r="A8" s="15">
        <v>3</v>
      </c>
      <c r="B8" s="44" t="s">
        <v>23</v>
      </c>
      <c r="C8" s="45" t="s">
        <v>19</v>
      </c>
      <c r="D8" s="46">
        <v>135</v>
      </c>
      <c r="E8" s="46">
        <v>140</v>
      </c>
      <c r="F8" s="46">
        <v>150</v>
      </c>
      <c r="G8" s="47">
        <f t="shared" si="0"/>
        <v>425</v>
      </c>
      <c r="H8" s="45">
        <v>20</v>
      </c>
      <c r="I8" s="48">
        <v>3</v>
      </c>
      <c r="J8" s="49">
        <f t="shared" si="1"/>
        <v>141.66999999999999</v>
      </c>
      <c r="K8" s="50">
        <f t="shared" si="2"/>
        <v>7.64</v>
      </c>
      <c r="L8" s="51">
        <f t="shared" si="3"/>
        <v>5.3900000000000003E-2</v>
      </c>
      <c r="M8" s="50">
        <f t="shared" si="4"/>
        <v>2833.4</v>
      </c>
      <c r="N8" s="22">
        <f t="shared" si="5"/>
        <v>2700</v>
      </c>
    </row>
    <row r="9" spans="1:21" ht="41.25" customHeight="1" x14ac:dyDescent="0.25">
      <c r="A9" s="15">
        <v>4</v>
      </c>
      <c r="B9" s="44" t="s">
        <v>24</v>
      </c>
      <c r="C9" s="45" t="s">
        <v>19</v>
      </c>
      <c r="D9" s="46">
        <v>300</v>
      </c>
      <c r="E9" s="46">
        <v>315</v>
      </c>
      <c r="F9" s="46">
        <v>350</v>
      </c>
      <c r="G9" s="47">
        <f t="shared" si="0"/>
        <v>965</v>
      </c>
      <c r="H9" s="45">
        <v>60</v>
      </c>
      <c r="I9" s="48">
        <v>3</v>
      </c>
      <c r="J9" s="49">
        <f t="shared" si="1"/>
        <v>321.67</v>
      </c>
      <c r="K9" s="50">
        <f t="shared" si="2"/>
        <v>25.66</v>
      </c>
      <c r="L9" s="51">
        <f t="shared" si="3"/>
        <v>7.9799999999999996E-2</v>
      </c>
      <c r="M9" s="50">
        <f t="shared" si="4"/>
        <v>19300.2</v>
      </c>
      <c r="N9" s="22">
        <f t="shared" si="5"/>
        <v>18000</v>
      </c>
      <c r="P9" s="22"/>
    </row>
    <row r="10" spans="1:21" ht="44.25" customHeight="1" x14ac:dyDescent="0.25">
      <c r="A10" s="15">
        <v>5</v>
      </c>
      <c r="B10" s="44" t="s">
        <v>25</v>
      </c>
      <c r="C10" s="45" t="s">
        <v>19</v>
      </c>
      <c r="D10" s="46">
        <v>390</v>
      </c>
      <c r="E10" s="46">
        <v>400</v>
      </c>
      <c r="F10" s="46">
        <v>395</v>
      </c>
      <c r="G10" s="47">
        <f t="shared" si="0"/>
        <v>1185</v>
      </c>
      <c r="H10" s="45">
        <v>20</v>
      </c>
      <c r="I10" s="48">
        <v>3</v>
      </c>
      <c r="J10" s="49">
        <f t="shared" si="1"/>
        <v>395</v>
      </c>
      <c r="K10" s="50">
        <f t="shared" si="2"/>
        <v>5</v>
      </c>
      <c r="L10" s="51">
        <f t="shared" si="3"/>
        <v>1.2699999999999999E-2</v>
      </c>
      <c r="M10" s="50">
        <f t="shared" si="4"/>
        <v>7900</v>
      </c>
      <c r="N10" s="22">
        <f t="shared" si="5"/>
        <v>7800</v>
      </c>
    </row>
    <row r="11" spans="1:21" ht="17.25" customHeight="1" x14ac:dyDescent="0.25">
      <c r="A11" s="41" t="s">
        <v>29</v>
      </c>
      <c r="B11" s="42"/>
      <c r="C11" s="42"/>
      <c r="D11" s="42"/>
      <c r="E11" s="42"/>
      <c r="F11" s="42"/>
      <c r="G11" s="42"/>
      <c r="H11" s="42"/>
      <c r="I11" s="42"/>
      <c r="J11" s="42"/>
      <c r="K11" s="42"/>
      <c r="L11" s="43"/>
      <c r="M11" s="16">
        <f>M6+M7+M8+M9+M10</f>
        <v>158973.66</v>
      </c>
    </row>
    <row r="12" spans="1:21" ht="19.5" customHeight="1" x14ac:dyDescent="0.25">
      <c r="A12" s="41" t="s">
        <v>30</v>
      </c>
      <c r="B12" s="42"/>
      <c r="C12" s="42"/>
      <c r="D12" s="42"/>
      <c r="E12" s="42"/>
      <c r="F12" s="42"/>
      <c r="G12" s="42"/>
      <c r="H12" s="42"/>
      <c r="I12" s="42"/>
      <c r="J12" s="42"/>
      <c r="K12" s="42"/>
      <c r="L12" s="43"/>
      <c r="M12" s="16">
        <f>N6+N7+N8+N9+N10</f>
        <v>150840</v>
      </c>
    </row>
    <row r="13" spans="1:21" ht="133.5" customHeight="1" x14ac:dyDescent="0.25">
      <c r="A13" s="27" t="s">
        <v>20</v>
      </c>
      <c r="B13" s="27"/>
      <c r="C13" s="27"/>
      <c r="D13" s="27"/>
      <c r="E13" s="27"/>
      <c r="F13" s="27"/>
      <c r="G13" s="27"/>
      <c r="H13" s="27"/>
      <c r="I13" s="27"/>
      <c r="J13" s="27"/>
      <c r="K13" s="27"/>
      <c r="L13" s="27"/>
      <c r="M13" s="27"/>
    </row>
    <row r="14" spans="1:21" ht="2.25" customHeight="1" x14ac:dyDescent="0.25"/>
    <row r="22" spans="1:13" x14ac:dyDescent="0.25">
      <c r="J22" s="18"/>
    </row>
    <row r="24" spans="1:13" x14ac:dyDescent="0.25">
      <c r="A24" s="29"/>
      <c r="B24" s="29"/>
      <c r="C24" s="29"/>
      <c r="D24" s="29"/>
      <c r="E24" s="29"/>
      <c r="F24" s="29"/>
      <c r="G24" s="29"/>
      <c r="H24" s="29"/>
      <c r="I24" s="29"/>
      <c r="J24" s="29"/>
      <c r="K24" s="29"/>
      <c r="L24" s="29"/>
      <c r="M24" s="29"/>
    </row>
  </sheetData>
  <autoFilter ref="A5:M5" xr:uid="{00000000-0009-0000-0000-000000000000}"/>
  <mergeCells count="13">
    <mergeCell ref="A1:J1"/>
    <mergeCell ref="K1:M1"/>
    <mergeCell ref="A13:M13"/>
    <mergeCell ref="A2:M2"/>
    <mergeCell ref="A24:M24"/>
    <mergeCell ref="A3:A4"/>
    <mergeCell ref="B3:B4"/>
    <mergeCell ref="D3:G3"/>
    <mergeCell ref="H3:H4"/>
    <mergeCell ref="I3:I4"/>
    <mergeCell ref="J3:L3"/>
    <mergeCell ref="A11:L11"/>
    <mergeCell ref="A12:L12"/>
  </mergeCells>
  <pageMargins left="0.43307086614173229" right="0.23622047244094491" top="0.74803149606299213" bottom="0.74803149606299213" header="0.31496062992125984" footer="0.31496062992125984"/>
  <pageSetup paperSize="9" scale="7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 1</vt:lpstr>
      <vt:lpstr>'Лист 1'!Область_печати</vt:lpstr>
    </vt:vector>
  </TitlesOfParts>
  <Company>organization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Сотрудник1</dc:creator>
  <cp:lastModifiedBy>Admin</cp:lastModifiedBy>
  <cp:lastPrinted>2026-07-06T15:10:45Z</cp:lastPrinted>
  <dcterms:created xsi:type="dcterms:W3CDTF">2011-08-15T06:57:36Z</dcterms:created>
  <dcterms:modified xsi:type="dcterms:W3CDTF">2026-07-08T10:58:53Z</dcterms:modified>
</cp:coreProperties>
</file>