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2.16\Odogz\ПРОЦЕДУРЫ\ПРОЦЕДУРЫ 2026\ЭМ\ЭМ-215 Поставка лекарственных препаратов для медицинского применения-98\"/>
    </mc:Choice>
  </mc:AlternateContent>
  <xr:revisionPtr revIDLastSave="0" documentId="8_{C5FF3F4D-DF04-4ED8-BF13-14B24B9714D6}" xr6:coauthVersionLast="47" xr6:coauthVersionMax="47" xr10:uidLastSave="{00000000-0000-0000-0000-000000000000}"/>
  <bookViews>
    <workbookView xWindow="-28920" yWindow="4005" windowWidth="29040" windowHeight="15840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8" i="1" l="1"/>
  <c r="M77" i="1"/>
  <c r="M76" i="1"/>
  <c r="O76" i="1"/>
  <c r="I76" i="1"/>
  <c r="H76" i="1"/>
  <c r="D76" i="1"/>
  <c r="C76" i="1"/>
  <c r="B76" i="1"/>
  <c r="A76" i="1"/>
  <c r="J68" i="1"/>
  <c r="H69" i="1"/>
  <c r="D68" i="1"/>
  <c r="C68" i="1"/>
  <c r="B68" i="1"/>
  <c r="A68" i="1"/>
  <c r="M63" i="1"/>
  <c r="I64" i="1"/>
  <c r="H63" i="1"/>
  <c r="C63" i="1"/>
  <c r="B63" i="1"/>
  <c r="A63" i="1"/>
  <c r="H62" i="1"/>
  <c r="C62" i="1"/>
  <c r="B62" i="1"/>
  <c r="A62" i="1"/>
  <c r="M49" i="1"/>
  <c r="M48" i="1"/>
  <c r="M47" i="1"/>
  <c r="M46" i="1"/>
  <c r="M45" i="1"/>
  <c r="M44" i="1"/>
  <c r="M43" i="1"/>
  <c r="M42" i="1"/>
  <c r="M41" i="1"/>
  <c r="M40" i="1"/>
  <c r="M39" i="1"/>
  <c r="M38" i="1"/>
  <c r="M50" i="1" s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64" i="1" l="1"/>
  <c r="J69" i="1" s="1"/>
  <c r="N69" i="1" s="1"/>
  <c r="M21" i="1" l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22" i="1" s="1"/>
  <c r="H68" i="1" s="1"/>
  <c r="N68" i="1" s="1"/>
  <c r="M4" i="1"/>
  <c r="L55" i="1"/>
  <c r="J56" i="1"/>
  <c r="J55" i="1"/>
  <c r="H56" i="1"/>
  <c r="M56" i="1" s="1"/>
  <c r="L69" i="1" s="1"/>
  <c r="H55" i="1"/>
  <c r="M55" i="1" s="1"/>
  <c r="L68" i="1" s="1"/>
  <c r="R56" i="1"/>
  <c r="R55" i="1"/>
  <c r="I77" i="1" l="1"/>
  <c r="O77" i="1"/>
  <c r="D77" i="1"/>
  <c r="C77" i="1"/>
  <c r="B77" i="1"/>
  <c r="A77" i="1"/>
  <c r="D69" i="1"/>
  <c r="C69" i="1"/>
  <c r="B69" i="1"/>
  <c r="A69" i="1"/>
  <c r="H77" i="1" l="1"/>
  <c r="L56" i="1"/>
</calcChain>
</file>

<file path=xl/sharedStrings.xml><?xml version="1.0" encoding="utf-8"?>
<sst xmlns="http://schemas.openxmlformats.org/spreadsheetml/2006/main" count="227" uniqueCount="179">
  <si>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</si>
  <si>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</si>
  <si>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</si>
  <si>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</si>
  <si>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</si>
  <si>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</si>
  <si>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</si>
  <si>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</si>
  <si>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</si>
  <si>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</si>
  <si>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</si>
  <si>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</si>
  <si>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</si>
  <si>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</si>
  <si>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</si>
  <si>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</si>
  <si>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</si>
  <si>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</si>
  <si>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</si>
  <si>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</si>
  <si>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</si>
  <si>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</si>
  <si>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</si>
  <si>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</si>
  <si>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</si>
  <si>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</si>
  <si>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</si>
  <si>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</si>
  <si>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</si>
  <si>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</si>
  <si>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</si>
  <si>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</si>
  <si>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</si>
  <si>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</si>
  <si>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</si>
  <si>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</si>
  <si>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</si>
  <si>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</si>
  <si>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</si>
  <si>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</si>
  <si>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</si>
  <si>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</si>
  <si>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</si>
  <si>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</si>
  <si>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Исполнитель______________________ Зуйкова К.А.</t>
  </si>
  <si>
    <t>1.4. Сводная информация о минимальном значении НЦ единицы товара:</t>
  </si>
  <si>
    <t>РОКУРОНИЯ БРОМИД</t>
  </si>
  <si>
    <t xml:space="preserve">
Раствор для внутривенного введения; дозировка:10 мг/мл, 5 мл*</t>
  </si>
  <si>
    <t>см[3*];^мл</t>
  </si>
  <si>
    <t>21.20.10.225-000006-1-00017-0000000000000</t>
  </si>
  <si>
    <t>Да</t>
  </si>
  <si>
    <t>ЛИДОКАИН</t>
  </si>
  <si>
    <t>Раствор для инъекций; дозировка:2 мл*</t>
  </si>
  <si>
    <t>КП
Вх.№ 160/1 от 08.07.2026</t>
  </si>
  <si>
    <t>КП
Вх.№160/2 от 08.07.2026</t>
  </si>
  <si>
    <t>КП
Вх.№160/3 от 08.07.2026</t>
  </si>
  <si>
    <t>21.20.10.231-000006-1-00016-0000000000000</t>
  </si>
  <si>
    <t xml:space="preserve">Вл.Вып.к.Перв.Уп.Втор.Уп.Пр.Общество с ограниченной ответственностью "ВЕРОФАРМ" (ООО "ВЕРОФАРМ"), Россия (5032048702); </t>
  </si>
  <si>
    <t>Круарон   раствор для внутривенного введения, 10 мг/мл, 5 мл - флаконы (12)  - пачки картонные</t>
  </si>
  <si>
    <t>ЛП-002701  12.11.2020 
 (447/20-20-ОПР)</t>
  </si>
  <si>
    <t>Вл.Вып.к.Перв.Уп.Втор.Уп.Пр.Общество с ограниченной ответственностью "Б-ФАРМ"  (ООО "Б-ФАРМ"), Россия (5032209300);</t>
  </si>
  <si>
    <t>Рокуроний  раствор для внутривенного введения, 10 мг/мл, 5 мл - флаконы (1)  - пачки картонные</t>
  </si>
  <si>
    <t>ЛП-007339  09.04.2024 
25-7-4282121-изм</t>
  </si>
  <si>
    <t>введено в ГО</t>
  </si>
  <si>
    <t>Круарон®  раствор для внутривенного введения, 10 мг/мл, 5 мл - флаконы (12)  - пачки картонные (для стационаров)</t>
  </si>
  <si>
    <t xml:space="preserve">ЛП-№(000143)-(РГ-RU)  08.11.2024 
1650/20-24/ОС-подтв  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</si>
  <si>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</si>
  <si>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Рокурония бромид  раствор для внутривенного введения, 10 мг/мл, 5 мл - флакон (1)  - пачка картонная</t>
  </si>
  <si>
    <t>ЛП-№(007195)-(РГ-RU)  06.12.2024 
25-7-4306690-изм</t>
  </si>
  <si>
    <t xml:space="preserve">Вл.Фрезениус Каби Дойчланд ГмбХ, Германия (DE812738852); Вып.к.Перв.Уп.Втор.Уп.Пр.Фрезениус Каби Австрия ГмбХ, Австрия (ATU22978400); </t>
  </si>
  <si>
    <t>Рокуроний Каби раствор для внутривенного введения, 10 мг/мл, 5 мл - флаконы (10)  - пачки картонные (для стационаров)</t>
  </si>
  <si>
    <t>ЛП-000703 08.11.2024 
1650/20-24/ОС-подтв</t>
  </si>
  <si>
    <t xml:space="preserve">Вл.Кей Джи Пи Лабораториз (Ю /Кей) Лимитед, Великобритания (0000000000); Вып.к.Перв.Уп.Втор.Уп.Пр.Гланд Фарма Лимитед, Индия (36AAACG8036B1ZZ); </t>
  </si>
  <si>
    <t>Рорелакс раствор для внутривенного введения, 10 мг/мл, 5 мл - флаконы (10)  - пачки картонные</t>
  </si>
  <si>
    <t>ЛП-003904 12.11.2020 
 (447/20-20-ОПР)</t>
  </si>
  <si>
    <t>не введено в ГО</t>
  </si>
  <si>
    <t xml:space="preserve">Вл.Вып.к.Перв.Уп.Втор.Уп.Пр.Акционерное общество "ЭкоФармПлюс" (АО "ЭкоФармПлюс"), Россия (5043041240); </t>
  </si>
  <si>
    <t>Рокуроний раствор для внутривенного введения, 10 мг/мл, 5 мл - ампулы (5)  - пачки картонные</t>
  </si>
  <si>
    <t>ЛП-005812 13.08.2024 
1161/20-24</t>
  </si>
  <si>
    <t xml:space="preserve">Вл.Акционерное общество "Бинергия" (АО "Бинергия"), Россия (5001062880); Вып.к.Перв.Уп.Втор.Уп.Пр.Федеральное казенное предприятие "Курская биофабрика - фирма "БИОК" (ФКП "Курская биофабрика"), Россия (4632005642); </t>
  </si>
  <si>
    <t>Рокуроний-Бинергия раствор для внутривенного введения, 10 мг/мл, 5 мл - флакон (5)  - пачка картонная (для стационаров)</t>
  </si>
  <si>
    <t>ЛП-006126 08.11.2024 
1650/20-24/ОС-подтв</t>
  </si>
  <si>
    <t>РОКУРОНИЯ БРОМИД раствор для внутривенного введения, 10 мг/мл, 5 мл - флакон (10)  - пачка картонная</t>
  </si>
  <si>
    <t>ЛП-006944 06.05.2025 
618/20-25</t>
  </si>
  <si>
    <t>Круарон® раствор для внутривенного введения, 10 мг/мл, 5 мл - флаконы (12)  - пачки картонные (для стационаров)</t>
  </si>
  <si>
    <t>ЛП-№(000143)-(РГ-RU) 08.11.2024 
1650/20-24/ОС-подтв</t>
  </si>
  <si>
    <t>ЛП-№(006376)-(РГ-RU) 14.11.2024 
25-7-4304793-ОС-изм</t>
  </si>
  <si>
    <t>Рокурония бромид раствор для внутривенного введения, 10 мг/мл, 5 мл - флакон (1)  - пачка картонная</t>
  </si>
  <si>
    <t>ЛП-№(007195)-(РГ-RU) 06.12.2024 
25-7-4306690-изм</t>
  </si>
  <si>
    <t xml:space="preserve">Вл.Вып.к.Перв.Уп.Втор.Уп.Пр.К.О. Ромфарм Компани С.Р.Л., Румыния (14399646); </t>
  </si>
  <si>
    <t>Меркуронт раствор для внутривенного введения, 10 мг/мл, 5 мл - флакон (10)  - пачка картонная</t>
  </si>
  <si>
    <t>ЛП-№(009636)-(РГ-RU) 16.06.2025 
893/20-25</t>
  </si>
  <si>
    <t>Рокуроний-Бинергия раствор для внутривенного введения, 10 мг/мл, 5 мл - флакон (5)  - пачка картонная</t>
  </si>
  <si>
    <t>ЛП-№(009799)-(РГ-RU) 27.06.2025 
25-7-4327086-ОС-изм</t>
  </si>
  <si>
    <t xml:space="preserve">Вл.АО "ЭкоФармПлюс", Россия (5043041240); Вып.к.Перв.Уп.Втор.Уп.Пр.Акционерное общество "ЭкоФармПлюс" (АО "ЭкоФармПлюс"), Россия (5043041240); </t>
  </si>
  <si>
    <t>ЛП-№(009996)-(РГ-RU) 18.09.2025 
25-7-4338016-изм</t>
  </si>
  <si>
    <t xml:space="preserve">Вл.Общество с ограниченной ответственностью "Б-ФАРМ"  (ООО "Б-ФАРМ"), Россия (5032209300); Вып.к.Перв.Уп.Втор.Уп.Пр.Акционерное общество "Брынцалов-А" (АО "Брынцалов-А"), Россия (0411032048); </t>
  </si>
  <si>
    <t>Рокуроний раствор для внутривенного введения, 10 мг/мл, 5 мл - флаконы (1)  - пачки картонные</t>
  </si>
  <si>
    <t>ЛП-№(010181)-(РГ-RU) 25.08.2025 
25-7-4332520-изм</t>
  </si>
  <si>
    <t xml:space="preserve">Вл.Общество с ограниченной ответственностью "Велфарм-М" (ООО "Велфарм-М"), Россия; </t>
  </si>
  <si>
    <t>РОКУРОНИЯ БРОМИД ВЕЛФАРМ раствор для внутривенного введения, 10 мг/мл, 5 мл - ампулы (5)  - пачки картонные</t>
  </si>
  <si>
    <t>ЛП-№(011181)-(РГ-RU) 15.10.2025 
1602/25-25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</si>
  <si>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Россия; </t>
  </si>
  <si>
    <t>РОКУБРОНУМ® раствор для внутривенного введения, 10 мг/мл, 5 мл - ампулы (5)  - пачки картонные</t>
  </si>
  <si>
    <t>ЛП-№(013543)-(РГ-RU) 04.05.2026 
674/25-26</t>
  </si>
  <si>
    <t xml:space="preserve">Вл.Вып.к.Перв.Уп.Втор.Уп.Пр.Общество с ограниченной ответственностью ''Эллара'' (ООО ''Эллара''), Россия (3321028719); </t>
  </si>
  <si>
    <t>ЛИДОКАИН раствор для инъекций, 20 мг/мл, 2 мл - ампулы (10)  - пачки картонные</t>
  </si>
  <si>
    <t>ЛП-001065 28.06.2024 
924/20-24/ОС-подтв</t>
  </si>
  <si>
    <t>ООО "АЛВИЛС" - Россия;Пр.,Перв.Уп.,Втор.Уп.,Вып.к.-Северная Китайская Фармацевтическая Корпорация Лтд - Китай.</t>
  </si>
  <si>
    <t>Лидокаин Раствор для инъекций 20 мг/мл, 2 мл- ампулы (10) - блистеры (1) - пачки картонные</t>
  </si>
  <si>
    <t>ЛП-002505 22.12.2020 
 (714/20-20-ОПР)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</si>
  <si>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</si>
  <si>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>Лидокаин раствор для инъекций, 20 мг/мл, 2 мл - ампулы (5)  - пачки картонные</t>
  </si>
  <si>
    <t>ЛП-002574 31.07.2023 
25-7-4259661-ОПР-изм</t>
  </si>
  <si>
    <t>Введен в ГО 19.08.2016 ОСГ 3 года  Нет на рынке</t>
  </si>
  <si>
    <t xml:space="preserve">Вл.Вып.к.Перв.Уп.Втор.Уп.Пр.Общество с ограниченной ответственностью "Гротекс" (ООО "Гротекс"), Россия (7814459396); </t>
  </si>
  <si>
    <t>Лидокаин раствор для инъекций, 20 мг/мл, 2 мл - ампула (10)  - пачка  картонная</t>
  </si>
  <si>
    <t>ЛП-003014 03.07.2025 
989/20-25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</si>
  <si>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</si>
  <si>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>Лидокаин раствор для инъекций, 20 мг/мл, 2 мл - ампулы полиэтиленовые (10)  - пачки картонные</t>
  </si>
  <si>
    <t>ЛП-003201 23.12.2020 
 (723/20-20-ОПР)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</si>
  <si>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</si>
  <si>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Лидокаин-ЭСКОМ раствор для инъекций, 20 мг/мл, 2 мл - ампулы с надрезом и точкой или кольцом излома (10)  - упаковки ячейковые контурные (2) - пачки картонные</t>
  </si>
  <si>
    <t>ЛП-006444 12.08.2022 
862/20-22</t>
  </si>
  <si>
    <t>Лидокаин раствор для инъекций, 20 мг/мл, 2 мл - ампулы (10)  - пачки картонные</t>
  </si>
  <si>
    <t>ЛП-№(001867)-(РГ-RU) 21.11.2023 
25-7-4270278-ОПР-изм</t>
  </si>
  <si>
    <t>Лидокаин раствор для инъекций, 20 мг/мл, 2 мл - ампула (10)  - пачка картонная</t>
  </si>
  <si>
    <t>ЛП-№(003421)-(РГ-RU) 23.11.2023 
25-7-4270968-ОПР-изм</t>
  </si>
  <si>
    <t>ЛП-№(003924)-(РГ-RU) 07.03.2024 
25-7-4279362-изм</t>
  </si>
  <si>
    <t>Вл.Вып.к.Перв.Уп.Втор.Уп.Пр.Акционерное общество "Органика" (АО "Органика"), Россия (4221000630)</t>
  </si>
  <si>
    <t>ЛП-№(004403)-(РГ-RU) 26.05.2025 
722/20-25</t>
  </si>
  <si>
    <t>ЛП-№(006569)-(РГ-RU) 23.06.2025 
25-7-4327334-ОС-изм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</si>
  <si>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</si>
  <si>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Лидокаин буфус® раствор для инъекций, 20 мг/мл, 2 мл - ампулы (100)  - коробки картонные</t>
  </si>
  <si>
    <t>ЛП-№(006684)-(РГ-RU) 11.11.2024 
25-7-4304183-ОПР-изм</t>
  </si>
  <si>
    <t xml:space="preserve">Вл.Общество с ограниченной ответственностью "Велтрэйд" (ООО "Велтрэйд"), Россия (7734513168); Вып.к.Перв.Уп.Втор.Уп.Пр.Общество с ограниченной ответственностью "Велфарм" (ООО "Велфарм"), Россия (7733691513); </t>
  </si>
  <si>
    <t>ЛЕКОЛТ раствор для инъекций, 20 мг/мл, 2 мл - ампула (10)  - пачка картонная</t>
  </si>
  <si>
    <t>ЛП-№(009066)-(РГ-RU) 29.04.2025 
25-7-4321381-изм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</si>
  <si>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</si>
  <si>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ЛИДОКАИН ВЕЛФАРМ раствор для инъекций, 20 мг/мл, 2 мл - ампула (10)  - пачка картонная</t>
  </si>
  <si>
    <t>ЛП-№(009379)-(РГ-RU) 01.07.2025 
25-7-4327136-ОПР-изм</t>
  </si>
  <si>
    <t xml:space="preserve">Вл.Общество с ограниченной ответственностью "Велфарм УК", Россия (7743143160); Вып.к.Перв.Уп.Втор.Уп.Пр.Общество с ограниченной ответственностью "Велфарм" (ООО "Велфарм"), Россия (7733691513); </t>
  </si>
  <si>
    <t>ЛИДОКАИН раствор для инъекций, 20 мг/мл, 2 мл - ампула (10)  - пачка картонная</t>
  </si>
  <si>
    <t>ЛП-№(009426)-(РГ-RU) 26.05.2026 
25-7-4363715-изм</t>
  </si>
  <si>
    <t xml:space="preserve">Вл.Вып.к.Перв.Уп.Втор.Уп.Пр.Дальхимфарм ОАО, Россия (2702010564); </t>
  </si>
  <si>
    <t>Лидокаин раствор для инъекций, 20 мг/мл, 2 мл - ампулы (10)  - коробки картонные</t>
  </si>
  <si>
    <t>ЛП-№(010093)-(РГ-RU) 25.05.2026 
827/25-26/ОС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</si>
  <si>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</si>
  <si>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Лидокаин раствор для инъекций, 20 мг/мл, 2 мл - ампула (10)  - пачки картонные</t>
  </si>
  <si>
    <t>ЛП-№(011087)-(РГ-RU) 14.11.2025 
25-7-4343622-ОС-изм</t>
  </si>
  <si>
    <t xml:space="preserve">Вл.Закрытое акционерное общество "ФармФирма "Сотекс" (ЗАО "ФармФирма "Сотекс"), Россия; Перв.Уп.Втор.Уп.Пр.Закрытое акционерное общество "ФармФирма "Сотекс" (ЗАО "ФармФирма "Сотекс"), Россия; Вып.к.Закрытое акционерное общество "ФармФирма "Сотекс" (ЗАО "ФармФирма "Сотекс"), Россия; </t>
  </si>
  <si>
    <t>ЛП-№(011330)-(РГ-RU) 25.03.2026 
436/25-26</t>
  </si>
  <si>
    <t xml:space="preserve">Вл.Вып.к.Перв.Уп.Втор.Уп.Пр.ПАО "Биосинтез", Россия (5834001025); </t>
  </si>
  <si>
    <t>ЛП-№(011959)-(РГ-RU) 24.11.2025 
25-7-4344141-изм</t>
  </si>
  <si>
    <t xml:space="preserve">Вл.Федеральное государственное унитарное предприятие "Армавирская биологическая фабрика", Россия (Олейникова Е.А.-АБФ);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</si>
  <si>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Лидокаин  раствор для инъекций, 20 мг/мл, 2 мл - ампулы (10)  / в комплекте с ножом ампульным или скарификатором, если необходим для ампул данного типа / - пачки картонные</t>
  </si>
  <si>
    <t>ЛСР-007747/09 28.06.2024 
924/20-24/ОС-подтв</t>
  </si>
  <si>
    <t>Введен в ГО 13.03.2017 ОСГ 3 года  Нет на рынке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</si>
  <si>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Перв.Уп.Втор.Уп.Пр.Республиканское унитарное производственное предприятие "Белмедпрепараты" (РУП "Белмедпрепараты"), Республика Беларусь (100049731); Вып.к.Республиканское унитарное производственное предприятие "Белмедпрепараты" (РУП "Белмедпрепараты"), Республика Беларусь (100049731); </t>
  </si>
  <si>
    <t>П N015203/01 28.06.2024 
924/20-24/ОС-подтв</t>
  </si>
  <si>
    <t>Введен в ГО 18.08.2016ОСГ 3 года  Нет на рынке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</si>
  <si>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</si>
  <si>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Лидокаин раствор для инъекций, 20 мг/мл, 2 мл - ампулы (10)  - коробка картонная</t>
  </si>
  <si>
    <t>П N015364/01 27.04.2024 
609/20-24</t>
  </si>
  <si>
    <t xml:space="preserve">Вл.Вып.к.Перв.Уп.Втор.Уп.Пр.Акционерное общество "Новосибхимфарм" (АО "Новосибхимфарм"), Россия (5405101302); </t>
  </si>
  <si>
    <t>Р N000109/01 28.06.2024 
924/20-24/ОС-подтв</t>
  </si>
  <si>
    <t xml:space="preserve">Вл.Открытое акционерное общество "Московское производственное химико-фармацевтическое объединение им. Н.А. Семашко" (ОАО "Мосхимфармпрепараты" им.Н.А.Семашко"), Россия (7705721727); Вып.к.Перв.Уп.Втор.Уп.Пр.ОАО "Мосхимфармпрепараты" им. Н. А. Семашко", Россия; </t>
  </si>
  <si>
    <t>Лидокаин раствор для инъекций, 20 мг/мл, 2 мл - ампулы (10)  / в комплекте с ножом ампульным или скарификатором / - пачки картонные</t>
  </si>
  <si>
    <t>Р N000318/01 22.12.2020 
 (712/20-20-ОПР)</t>
  </si>
  <si>
    <t>Введен в ГО 20.04.2017  Нет на рынке</t>
  </si>
  <si>
    <t xml:space="preserve">Вл.Общество с ограниченной ответственностью "Атолл" (ООО "Атолл"), Россия (6345021323); Вып.к.Перв.Уп.Втор.Уп.Пр.ООО "Озон", Россия 445351, Самарская обл., г. Жигулевск, ул. Песочная, д. 11, ~; </t>
  </si>
  <si>
    <t>Лидокаин 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(2)-пачки картонные</t>
  </si>
  <si>
    <t>Р N000979/01 23.12.2020 
 (723/20-20-ОПР)</t>
  </si>
  <si>
    <t>Р N001276/01 16.08.2024 
1190/20-24</t>
  </si>
  <si>
    <t xml:space="preserve">Вл.Вып.к.Перв.Уп.Втор.Уп.Пр.Акционерное общество "Органика" (АО "Органика"), Россия (4221000630); </t>
  </si>
  <si>
    <t>Р N003576/01 28.06.2024 
924/20-24/ОС-подтв</t>
  </si>
  <si>
    <t>-</t>
  </si>
  <si>
    <t>0372200048025000768 от 24.11.2025</t>
  </si>
  <si>
    <t>Начальная максимальная цена контракта 108 070 руб.  00 коп. (Сто восемь тысяч семьдесят рублей  00 коп.)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</si>
</sst>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\-#,##0.00\ "/>
    <numFmt numFmtId="165" formatCode="#,##0.00000"/>
    <numFmt numFmtId="166" formatCode="#,###.00"/>
  </numFmts>
  <fonts count="2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wrapText="1"/>
    </xf>
    <xf numFmtId="164" fontId="1" fillId="0" borderId="0" xfId="0" applyNumberFormat="1" applyFont="1"/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16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wrapText="1"/>
    </xf>
    <xf numFmtId="166" fontId="7" fillId="6" borderId="2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165" fontId="21" fillId="0" borderId="2" xfId="0" applyNumberFormat="1" applyFont="1" applyBorder="1" applyAlignment="1">
      <alignment horizontal="center" vertical="center" wrapText="1"/>
    </xf>
    <xf numFmtId="165" fontId="21" fillId="0" borderId="8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6" borderId="0" xfId="0" applyFont="1" applyFill="1" applyAlignment="1">
      <alignment vertical="center" wrapText="1"/>
    </xf>
    <xf numFmtId="0" fontId="18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165" fontId="22" fillId="7" borderId="2" xfId="0" applyNumberFormat="1" applyFont="1" applyFill="1" applyBorder="1" applyAlignment="1">
      <alignment horizontal="center" vertical="center" wrapText="1"/>
    </xf>
    <xf numFmtId="165" fontId="22" fillId="7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21" fillId="11" borderId="2" xfId="0" applyNumberFormat="1" applyFont="1" applyFill="1" applyBorder="1" applyAlignment="1">
      <alignment horizontal="center" vertical="center" wrapText="1"/>
    </xf>
    <xf numFmtId="165" fontId="21" fillId="11" borderId="8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vertical="center" wrapText="1"/>
    </xf>
    <xf numFmtId="0" fontId="6" fillId="6" borderId="8" xfId="0" applyFont="1" applyFill="1" applyBorder="1" applyAlignment="1">
      <alignment vertical="center" wrapText="1"/>
    </xf>
    <xf numFmtId="0" fontId="6" fillId="6" borderId="6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165" fontId="6" fillId="6" borderId="2" xfId="0" applyNumberFormat="1" applyFont="1" applyFill="1" applyBorder="1" applyAlignment="1">
      <alignment horizontal="center" vertical="center" wrapText="1"/>
    </xf>
    <xf numFmtId="165" fontId="6" fillId="6" borderId="8" xfId="0" applyNumberFormat="1" applyFont="1" applyFill="1" applyBorder="1" applyAlignment="1">
      <alignment horizontal="center" vertical="center" wrapText="1"/>
    </xf>
    <xf numFmtId="165" fontId="6" fillId="11" borderId="2" xfId="0" applyNumberFormat="1" applyFont="1" applyFill="1" applyBorder="1" applyAlignment="1">
      <alignment horizontal="center" vertical="center" wrapText="1"/>
    </xf>
    <xf numFmtId="165" fontId="6" fillId="11" borderId="8" xfId="0" applyNumberFormat="1" applyFont="1" applyFill="1" applyBorder="1" applyAlignment="1">
      <alignment horizontal="center" vertical="center" wrapText="1"/>
    </xf>
    <xf numFmtId="166" fontId="6" fillId="6" borderId="2" xfId="0" applyNumberFormat="1" applyFont="1" applyFill="1" applyBorder="1" applyAlignment="1">
      <alignment horizontal="center" vertical="center" wrapText="1"/>
    </xf>
    <xf numFmtId="166" fontId="6" fillId="6" borderId="8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7" fillId="6" borderId="2" xfId="0" applyFont="1" applyFill="1" applyBorder="1" applyAlignment="1">
      <alignment vertical="center" wrapText="1"/>
    </xf>
    <xf numFmtId="166" fontId="7" fillId="6" borderId="2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2" fillId="2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165" fontId="22" fillId="11" borderId="2" xfId="0" applyNumberFormat="1" applyFont="1" applyFill="1" applyBorder="1" applyAlignment="1">
      <alignment horizontal="center" vertical="center" wrapText="1"/>
    </xf>
    <xf numFmtId="165" fontId="22" fillId="11" borderId="8" xfId="0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/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99"/>
  <sheetViews>
    <sheetView tabSelected="1" topLeftCell="A70" zoomScale="90" zoomScaleNormal="90" workbookViewId="0">
      <selection activeCell="R56" sqref="R56"/>
    </sheetView>
  </sheetViews>
  <sheetFormatPr defaultColWidth="8.7109375" defaultRowHeight="15" x14ac:dyDescent="0.2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6" ht="39.75" customHeight="1" x14ac:dyDescent="0.25">
      <c r="A1" s="98" t="s">
        <v>37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16" ht="349.5" customHeight="1" x14ac:dyDescent="0.25">
      <c r="A2" s="99" t="s">
        <v>40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6" ht="55.5" customHeight="1" x14ac:dyDescent="0.25">
      <c r="A3" s="2" t="s">
        <v>0</v>
      </c>
      <c r="B3" s="100" t="s">
        <v>1</v>
      </c>
      <c r="C3" s="101"/>
      <c r="D3" s="100" t="s">
        <v>2</v>
      </c>
      <c r="E3" s="102"/>
      <c r="F3" s="102"/>
      <c r="G3" s="102"/>
      <c r="H3" s="101"/>
      <c r="I3" s="100" t="s">
        <v>3</v>
      </c>
      <c r="J3" s="101"/>
      <c r="K3" s="100" t="s">
        <v>4</v>
      </c>
      <c r="L3" s="101"/>
      <c r="M3" s="100" t="s">
        <v>5</v>
      </c>
      <c r="N3" s="101"/>
      <c r="O3" s="2" t="s">
        <v>6</v>
      </c>
      <c r="P3" s="2" t="s">
        <v>42</v>
      </c>
    </row>
    <row r="4" spans="1:16" ht="55.5" customHeight="1" x14ac:dyDescent="0.25">
      <c r="A4" s="68">
        <v>1</v>
      </c>
      <c r="B4" s="86" t="s">
        <v>57</v>
      </c>
      <c r="C4" s="86"/>
      <c r="D4" s="86" t="s">
        <v>58</v>
      </c>
      <c r="E4" s="86"/>
      <c r="F4" s="86"/>
      <c r="G4" s="86"/>
      <c r="H4" s="86"/>
      <c r="I4" s="73" t="s">
        <v>59</v>
      </c>
      <c r="J4" s="73"/>
      <c r="K4" s="84">
        <v>1286.06</v>
      </c>
      <c r="L4" s="84"/>
      <c r="M4" s="80">
        <f>K4/O4</f>
        <v>21.434333333333331</v>
      </c>
      <c r="N4" s="80"/>
      <c r="O4" s="26">
        <v>60</v>
      </c>
      <c r="P4" s="27"/>
    </row>
    <row r="5" spans="1:16" ht="55.5" customHeight="1" x14ac:dyDescent="0.25">
      <c r="A5" s="69"/>
      <c r="B5" s="87" t="s">
        <v>60</v>
      </c>
      <c r="C5" s="87"/>
      <c r="D5" s="87" t="s">
        <v>61</v>
      </c>
      <c r="E5" s="87"/>
      <c r="F5" s="87"/>
      <c r="G5" s="87"/>
      <c r="H5" s="87"/>
      <c r="I5" s="88" t="s">
        <v>62</v>
      </c>
      <c r="J5" s="88"/>
      <c r="K5" s="89">
        <v>95.49</v>
      </c>
      <c r="L5" s="89"/>
      <c r="M5" s="90">
        <f t="shared" ref="M5:M21" si="0">K5/O5</f>
        <v>19.097999999999999</v>
      </c>
      <c r="N5" s="90"/>
      <c r="O5" s="28">
        <v>5</v>
      </c>
      <c r="P5" s="29" t="s">
        <v>63</v>
      </c>
    </row>
    <row r="6" spans="1:16" ht="55.5" customHeight="1" x14ac:dyDescent="0.25">
      <c r="A6" s="69"/>
      <c r="B6" s="73" t="s">
        <v>57</v>
      </c>
      <c r="C6" s="74"/>
      <c r="D6" s="73" t="s">
        <v>64</v>
      </c>
      <c r="E6" s="75"/>
      <c r="F6" s="75"/>
      <c r="G6" s="75"/>
      <c r="H6" s="74"/>
      <c r="I6" s="73" t="s">
        <v>65</v>
      </c>
      <c r="J6" s="74"/>
      <c r="K6" s="84">
        <v>2304.6999999999998</v>
      </c>
      <c r="L6" s="85"/>
      <c r="M6" s="80">
        <f t="shared" si="0"/>
        <v>38.411666666666662</v>
      </c>
      <c r="N6" s="80"/>
      <c r="O6" s="26">
        <v>60</v>
      </c>
      <c r="P6" s="27"/>
    </row>
    <row r="7" spans="1:16" ht="55.5" customHeight="1" x14ac:dyDescent="0.25">
      <c r="A7" s="69"/>
      <c r="B7" s="73" t="s">
        <v>66</v>
      </c>
      <c r="C7" s="74"/>
      <c r="D7" s="73" t="s">
        <v>67</v>
      </c>
      <c r="E7" s="75"/>
      <c r="F7" s="75"/>
      <c r="G7" s="75"/>
      <c r="H7" s="74"/>
      <c r="I7" s="73" t="s">
        <v>68</v>
      </c>
      <c r="J7" s="74"/>
      <c r="K7" s="84">
        <v>95.49</v>
      </c>
      <c r="L7" s="85"/>
      <c r="M7" s="80">
        <f t="shared" si="0"/>
        <v>19.097999999999999</v>
      </c>
      <c r="N7" s="80"/>
      <c r="O7" s="26">
        <v>5</v>
      </c>
      <c r="P7" s="27"/>
    </row>
    <row r="8" spans="1:16" ht="55.5" customHeight="1" x14ac:dyDescent="0.25">
      <c r="A8" s="69"/>
      <c r="B8" s="73" t="s">
        <v>69</v>
      </c>
      <c r="C8" s="74"/>
      <c r="D8" s="73" t="s">
        <v>70</v>
      </c>
      <c r="E8" s="75"/>
      <c r="F8" s="75"/>
      <c r="G8" s="75"/>
      <c r="H8" s="74"/>
      <c r="I8" s="73" t="s">
        <v>71</v>
      </c>
      <c r="J8" s="74"/>
      <c r="K8" s="84">
        <v>1920.5</v>
      </c>
      <c r="L8" s="85"/>
      <c r="M8" s="80">
        <f t="shared" si="0"/>
        <v>38.409999999999997</v>
      </c>
      <c r="N8" s="81"/>
      <c r="O8" s="26">
        <v>50</v>
      </c>
      <c r="P8" s="27"/>
    </row>
    <row r="9" spans="1:16" ht="55.5" customHeight="1" x14ac:dyDescent="0.25">
      <c r="A9" s="69"/>
      <c r="B9" s="73" t="s">
        <v>72</v>
      </c>
      <c r="C9" s="74"/>
      <c r="D9" s="73" t="s">
        <v>73</v>
      </c>
      <c r="E9" s="75"/>
      <c r="F9" s="75"/>
      <c r="G9" s="75"/>
      <c r="H9" s="74"/>
      <c r="I9" s="73" t="s">
        <v>74</v>
      </c>
      <c r="J9" s="74"/>
      <c r="K9" s="76">
        <v>929.06</v>
      </c>
      <c r="L9" s="77"/>
      <c r="M9" s="82">
        <f t="shared" si="0"/>
        <v>18.581199999999999</v>
      </c>
      <c r="N9" s="83"/>
      <c r="O9" s="15">
        <v>50</v>
      </c>
      <c r="P9" s="15" t="s">
        <v>75</v>
      </c>
    </row>
    <row r="10" spans="1:16" ht="55.5" customHeight="1" x14ac:dyDescent="0.25">
      <c r="A10" s="69"/>
      <c r="B10" s="73" t="s">
        <v>76</v>
      </c>
      <c r="C10" s="74"/>
      <c r="D10" s="73" t="s">
        <v>77</v>
      </c>
      <c r="E10" s="75"/>
      <c r="F10" s="75"/>
      <c r="G10" s="75"/>
      <c r="H10" s="74"/>
      <c r="I10" s="73" t="s">
        <v>78</v>
      </c>
      <c r="J10" s="74"/>
      <c r="K10" s="76">
        <v>504.71</v>
      </c>
      <c r="L10" s="77"/>
      <c r="M10" s="80">
        <f t="shared" si="0"/>
        <v>20.188399999999998</v>
      </c>
      <c r="N10" s="81"/>
      <c r="O10" s="15">
        <v>25</v>
      </c>
      <c r="P10" s="15"/>
    </row>
    <row r="11" spans="1:16" ht="55.5" customHeight="1" x14ac:dyDescent="0.25">
      <c r="A11" s="69"/>
      <c r="B11" s="73" t="s">
        <v>79</v>
      </c>
      <c r="C11" s="74"/>
      <c r="D11" s="73" t="s">
        <v>80</v>
      </c>
      <c r="E11" s="75"/>
      <c r="F11" s="75"/>
      <c r="G11" s="75"/>
      <c r="H11" s="74"/>
      <c r="I11" s="73" t="s">
        <v>81</v>
      </c>
      <c r="J11" s="74"/>
      <c r="K11" s="76">
        <v>960.25</v>
      </c>
      <c r="L11" s="77"/>
      <c r="M11" s="80">
        <f t="shared" si="0"/>
        <v>38.409999999999997</v>
      </c>
      <c r="N11" s="81"/>
      <c r="O11" s="15">
        <v>25</v>
      </c>
      <c r="P11" s="15"/>
    </row>
    <row r="12" spans="1:16" ht="55.5" customHeight="1" x14ac:dyDescent="0.25">
      <c r="A12" s="69"/>
      <c r="B12" s="73" t="s">
        <v>66</v>
      </c>
      <c r="C12" s="74"/>
      <c r="D12" s="73" t="s">
        <v>82</v>
      </c>
      <c r="E12" s="75"/>
      <c r="F12" s="75"/>
      <c r="G12" s="75"/>
      <c r="H12" s="74"/>
      <c r="I12" s="73" t="s">
        <v>83</v>
      </c>
      <c r="J12" s="74"/>
      <c r="K12" s="76">
        <v>1057.76</v>
      </c>
      <c r="L12" s="77"/>
      <c r="M12" s="80">
        <f t="shared" si="0"/>
        <v>21.155200000000001</v>
      </c>
      <c r="N12" s="81"/>
      <c r="O12" s="15">
        <v>50</v>
      </c>
      <c r="P12" s="15"/>
    </row>
    <row r="13" spans="1:16" ht="55.5" customHeight="1" x14ac:dyDescent="0.25">
      <c r="A13" s="69"/>
      <c r="B13" s="73" t="s">
        <v>57</v>
      </c>
      <c r="C13" s="74"/>
      <c r="D13" s="73" t="s">
        <v>84</v>
      </c>
      <c r="E13" s="75"/>
      <c r="F13" s="75"/>
      <c r="G13" s="75"/>
      <c r="H13" s="74"/>
      <c r="I13" s="73" t="s">
        <v>85</v>
      </c>
      <c r="J13" s="74"/>
      <c r="K13" s="76">
        <v>2304.6999999999998</v>
      </c>
      <c r="L13" s="77"/>
      <c r="M13" s="80">
        <f t="shared" si="0"/>
        <v>38.411666666666662</v>
      </c>
      <c r="N13" s="81"/>
      <c r="O13" s="15">
        <v>60</v>
      </c>
      <c r="P13" s="15"/>
    </row>
    <row r="14" spans="1:16" ht="55.5" customHeight="1" x14ac:dyDescent="0.25">
      <c r="A14" s="69"/>
      <c r="B14" s="73" t="s">
        <v>69</v>
      </c>
      <c r="C14" s="74"/>
      <c r="D14" s="73" t="s">
        <v>70</v>
      </c>
      <c r="E14" s="75"/>
      <c r="F14" s="75"/>
      <c r="G14" s="75"/>
      <c r="H14" s="74"/>
      <c r="I14" s="73" t="s">
        <v>86</v>
      </c>
      <c r="J14" s="74"/>
      <c r="K14" s="76">
        <v>1920.5</v>
      </c>
      <c r="L14" s="77"/>
      <c r="M14" s="80">
        <f t="shared" si="0"/>
        <v>38.409999999999997</v>
      </c>
      <c r="N14" s="81"/>
      <c r="O14" s="15">
        <v>50</v>
      </c>
      <c r="P14" s="15"/>
    </row>
    <row r="15" spans="1:16" ht="55.5" customHeight="1" x14ac:dyDescent="0.25">
      <c r="A15" s="69"/>
      <c r="B15" s="73" t="s">
        <v>66</v>
      </c>
      <c r="C15" s="74"/>
      <c r="D15" s="73" t="s">
        <v>87</v>
      </c>
      <c r="E15" s="75"/>
      <c r="F15" s="75"/>
      <c r="G15" s="75"/>
      <c r="H15" s="74"/>
      <c r="I15" s="73" t="s">
        <v>88</v>
      </c>
      <c r="J15" s="74"/>
      <c r="K15" s="76">
        <v>95.49</v>
      </c>
      <c r="L15" s="77"/>
      <c r="M15" s="80">
        <f t="shared" si="0"/>
        <v>19.097999999999999</v>
      </c>
      <c r="N15" s="81"/>
      <c r="O15" s="15">
        <v>5</v>
      </c>
      <c r="P15" s="15"/>
    </row>
    <row r="16" spans="1:16" ht="55.5" customHeight="1" x14ac:dyDescent="0.25">
      <c r="A16" s="69"/>
      <c r="B16" s="73" t="s">
        <v>89</v>
      </c>
      <c r="C16" s="74"/>
      <c r="D16" s="73" t="s">
        <v>90</v>
      </c>
      <c r="E16" s="75"/>
      <c r="F16" s="75"/>
      <c r="G16" s="75"/>
      <c r="H16" s="74"/>
      <c r="I16" s="73" t="s">
        <v>91</v>
      </c>
      <c r="J16" s="74"/>
      <c r="K16" s="76">
        <v>913.76</v>
      </c>
      <c r="L16" s="77"/>
      <c r="M16" s="82">
        <f t="shared" si="0"/>
        <v>18.275199999999998</v>
      </c>
      <c r="N16" s="83"/>
      <c r="O16" s="15">
        <v>50</v>
      </c>
      <c r="P16" s="15" t="s">
        <v>75</v>
      </c>
    </row>
    <row r="17" spans="1:17" ht="55.5" customHeight="1" x14ac:dyDescent="0.25">
      <c r="A17" s="69"/>
      <c r="B17" s="73" t="s">
        <v>79</v>
      </c>
      <c r="C17" s="74"/>
      <c r="D17" s="73" t="s">
        <v>92</v>
      </c>
      <c r="E17" s="75"/>
      <c r="F17" s="75"/>
      <c r="G17" s="75"/>
      <c r="H17" s="74"/>
      <c r="I17" s="73" t="s">
        <v>93</v>
      </c>
      <c r="J17" s="74"/>
      <c r="K17" s="76">
        <v>960.25</v>
      </c>
      <c r="L17" s="77"/>
      <c r="M17" s="80">
        <f t="shared" si="0"/>
        <v>38.409999999999997</v>
      </c>
      <c r="N17" s="81"/>
      <c r="O17" s="15">
        <v>25</v>
      </c>
      <c r="P17" s="15"/>
    </row>
    <row r="18" spans="1:17" ht="55.5" customHeight="1" x14ac:dyDescent="0.25">
      <c r="A18" s="69"/>
      <c r="B18" s="73" t="s">
        <v>94</v>
      </c>
      <c r="C18" s="74"/>
      <c r="D18" s="73" t="s">
        <v>77</v>
      </c>
      <c r="E18" s="75"/>
      <c r="F18" s="75"/>
      <c r="G18" s="75"/>
      <c r="H18" s="74"/>
      <c r="I18" s="73" t="s">
        <v>95</v>
      </c>
      <c r="J18" s="74"/>
      <c r="K18" s="76">
        <v>504.71</v>
      </c>
      <c r="L18" s="77"/>
      <c r="M18" s="80">
        <f t="shared" si="0"/>
        <v>20.188399999999998</v>
      </c>
      <c r="N18" s="81"/>
      <c r="O18" s="15">
        <v>25</v>
      </c>
      <c r="P18" s="15"/>
    </row>
    <row r="19" spans="1:17" ht="55.5" customHeight="1" x14ac:dyDescent="0.25">
      <c r="A19" s="69"/>
      <c r="B19" s="73" t="s">
        <v>96</v>
      </c>
      <c r="C19" s="74"/>
      <c r="D19" s="73" t="s">
        <v>97</v>
      </c>
      <c r="E19" s="75"/>
      <c r="F19" s="75"/>
      <c r="G19" s="75"/>
      <c r="H19" s="74"/>
      <c r="I19" s="73" t="s">
        <v>98</v>
      </c>
      <c r="J19" s="74"/>
      <c r="K19" s="76">
        <v>95.49</v>
      </c>
      <c r="L19" s="77"/>
      <c r="M19" s="80">
        <f t="shared" si="0"/>
        <v>19.097999999999999</v>
      </c>
      <c r="N19" s="81"/>
      <c r="O19" s="15">
        <v>5</v>
      </c>
      <c r="P19" s="15"/>
    </row>
    <row r="20" spans="1:17" ht="55.5" customHeight="1" x14ac:dyDescent="0.25">
      <c r="A20" s="69"/>
      <c r="B20" s="73" t="s">
        <v>99</v>
      </c>
      <c r="C20" s="74"/>
      <c r="D20" s="73" t="s">
        <v>100</v>
      </c>
      <c r="E20" s="75"/>
      <c r="F20" s="75"/>
      <c r="G20" s="75"/>
      <c r="H20" s="74"/>
      <c r="I20" s="73" t="s">
        <v>101</v>
      </c>
      <c r="J20" s="74"/>
      <c r="K20" s="76">
        <v>777.99</v>
      </c>
      <c r="L20" s="77"/>
      <c r="M20" s="80">
        <f t="shared" si="0"/>
        <v>31.119600000000002</v>
      </c>
      <c r="N20" s="81"/>
      <c r="O20" s="15">
        <v>25</v>
      </c>
      <c r="P20" s="15"/>
    </row>
    <row r="21" spans="1:17" ht="55.5" customHeight="1" x14ac:dyDescent="0.25">
      <c r="A21" s="69"/>
      <c r="B21" s="73" t="s">
        <v>102</v>
      </c>
      <c r="C21" s="74"/>
      <c r="D21" s="73" t="s">
        <v>103</v>
      </c>
      <c r="E21" s="75"/>
      <c r="F21" s="75"/>
      <c r="G21" s="75"/>
      <c r="H21" s="74"/>
      <c r="I21" s="73" t="s">
        <v>104</v>
      </c>
      <c r="J21" s="74"/>
      <c r="K21" s="76">
        <v>777.99</v>
      </c>
      <c r="L21" s="77"/>
      <c r="M21" s="80">
        <f t="shared" si="0"/>
        <v>31.119600000000002</v>
      </c>
      <c r="N21" s="81"/>
      <c r="O21" s="15">
        <v>25</v>
      </c>
      <c r="P21" s="15"/>
    </row>
    <row r="22" spans="1:17" ht="27" customHeight="1" x14ac:dyDescent="0.25">
      <c r="A22" s="70"/>
      <c r="B22" s="73"/>
      <c r="C22" s="74"/>
      <c r="D22" s="73"/>
      <c r="E22" s="75"/>
      <c r="F22" s="75"/>
      <c r="G22" s="75"/>
      <c r="H22" s="74"/>
      <c r="I22" s="73"/>
      <c r="J22" s="74"/>
      <c r="K22" s="76"/>
      <c r="L22" s="77"/>
      <c r="M22" s="78">
        <f>M5</f>
        <v>19.097999999999999</v>
      </c>
      <c r="N22" s="79"/>
      <c r="O22" s="15"/>
      <c r="P22" s="15"/>
    </row>
    <row r="23" spans="1:17" ht="55.5" customHeight="1" x14ac:dyDescent="0.25">
      <c r="A23" s="68">
        <v>2</v>
      </c>
      <c r="B23" s="48" t="s">
        <v>105</v>
      </c>
      <c r="C23" s="49"/>
      <c r="D23" s="48" t="s">
        <v>106</v>
      </c>
      <c r="E23" s="65"/>
      <c r="F23" s="65"/>
      <c r="G23" s="65"/>
      <c r="H23" s="49"/>
      <c r="I23" s="48" t="s">
        <v>107</v>
      </c>
      <c r="J23" s="49"/>
      <c r="K23" s="48">
        <v>77.209999999999994</v>
      </c>
      <c r="L23" s="49"/>
      <c r="M23" s="50">
        <f>K23/O23</f>
        <v>3.8604999999999996</v>
      </c>
      <c r="N23" s="51"/>
      <c r="O23" s="30">
        <v>20</v>
      </c>
      <c r="P23" s="30"/>
    </row>
    <row r="24" spans="1:17" ht="55.5" customHeight="1" x14ac:dyDescent="0.25">
      <c r="A24" s="69"/>
      <c r="B24" s="48" t="s">
        <v>108</v>
      </c>
      <c r="C24" s="49"/>
      <c r="D24" s="48" t="s">
        <v>109</v>
      </c>
      <c r="E24" s="65"/>
      <c r="F24" s="65"/>
      <c r="G24" s="65"/>
      <c r="H24" s="49"/>
      <c r="I24" s="48" t="s">
        <v>110</v>
      </c>
      <c r="J24" s="49"/>
      <c r="K24" s="48">
        <v>74.349999999999994</v>
      </c>
      <c r="L24" s="49"/>
      <c r="M24" s="50">
        <f t="shared" ref="M24:M49" si="1">K24/O24</f>
        <v>3.7174999999999998</v>
      </c>
      <c r="N24" s="51"/>
      <c r="O24" s="30">
        <v>20</v>
      </c>
      <c r="P24" s="30"/>
    </row>
    <row r="25" spans="1:17" ht="55.5" customHeight="1" x14ac:dyDescent="0.25">
      <c r="A25" s="69"/>
      <c r="B25" s="48" t="s">
        <v>111</v>
      </c>
      <c r="C25" s="49"/>
      <c r="D25" s="48" t="s">
        <v>112</v>
      </c>
      <c r="E25" s="65"/>
      <c r="F25" s="65"/>
      <c r="G25" s="65"/>
      <c r="H25" s="49"/>
      <c r="I25" s="48" t="s">
        <v>113</v>
      </c>
      <c r="J25" s="49"/>
      <c r="K25" s="48">
        <v>18.18</v>
      </c>
      <c r="L25" s="49"/>
      <c r="M25" s="71">
        <f t="shared" si="1"/>
        <v>1.8180000000000001</v>
      </c>
      <c r="N25" s="72"/>
      <c r="O25" s="30">
        <v>10</v>
      </c>
      <c r="P25" s="30" t="s">
        <v>114</v>
      </c>
    </row>
    <row r="26" spans="1:17" ht="55.5" customHeight="1" x14ac:dyDescent="0.25">
      <c r="A26" s="69"/>
      <c r="B26" s="48" t="s">
        <v>115</v>
      </c>
      <c r="C26" s="49"/>
      <c r="D26" s="48" t="s">
        <v>116</v>
      </c>
      <c r="E26" s="65"/>
      <c r="F26" s="65"/>
      <c r="G26" s="65"/>
      <c r="H26" s="49"/>
      <c r="I26" s="48" t="s">
        <v>117</v>
      </c>
      <c r="J26" s="49"/>
      <c r="K26" s="48">
        <v>106.19</v>
      </c>
      <c r="L26" s="49"/>
      <c r="M26" s="50">
        <f t="shared" si="1"/>
        <v>5.3094999999999999</v>
      </c>
      <c r="N26" s="51"/>
      <c r="O26" s="30">
        <v>20</v>
      </c>
      <c r="P26" s="30"/>
    </row>
    <row r="27" spans="1:17" ht="62.25" customHeight="1" x14ac:dyDescent="0.25">
      <c r="A27" s="69"/>
      <c r="B27" s="48" t="s">
        <v>118</v>
      </c>
      <c r="C27" s="49"/>
      <c r="D27" s="48" t="s">
        <v>119</v>
      </c>
      <c r="E27" s="65"/>
      <c r="F27" s="65"/>
      <c r="G27" s="65"/>
      <c r="H27" s="49"/>
      <c r="I27" s="48" t="s">
        <v>120</v>
      </c>
      <c r="J27" s="49"/>
      <c r="K27" s="48">
        <v>74</v>
      </c>
      <c r="L27" s="49"/>
      <c r="M27" s="50">
        <f t="shared" si="1"/>
        <v>3.7</v>
      </c>
      <c r="N27" s="51"/>
      <c r="O27" s="30">
        <v>20</v>
      </c>
      <c r="P27" s="30"/>
    </row>
    <row r="28" spans="1:17" ht="91.5" customHeight="1" x14ac:dyDescent="0.25">
      <c r="A28" s="69"/>
      <c r="B28" s="48" t="s">
        <v>121</v>
      </c>
      <c r="C28" s="49"/>
      <c r="D28" s="48" t="s">
        <v>122</v>
      </c>
      <c r="E28" s="65"/>
      <c r="F28" s="65"/>
      <c r="G28" s="65"/>
      <c r="H28" s="49"/>
      <c r="I28" s="48" t="s">
        <v>123</v>
      </c>
      <c r="J28" s="49"/>
      <c r="K28" s="48">
        <v>192.98</v>
      </c>
      <c r="L28" s="49"/>
      <c r="M28" s="50">
        <f t="shared" si="1"/>
        <v>4.8244999999999996</v>
      </c>
      <c r="N28" s="51"/>
      <c r="O28" s="30">
        <v>40</v>
      </c>
      <c r="P28" s="30"/>
    </row>
    <row r="29" spans="1:17" ht="55.5" customHeight="1" x14ac:dyDescent="0.25">
      <c r="A29" s="69"/>
      <c r="B29" s="48" t="s">
        <v>118</v>
      </c>
      <c r="C29" s="49"/>
      <c r="D29" s="48" t="s">
        <v>124</v>
      </c>
      <c r="E29" s="65"/>
      <c r="F29" s="65"/>
      <c r="G29" s="65"/>
      <c r="H29" s="49"/>
      <c r="I29" s="48" t="s">
        <v>125</v>
      </c>
      <c r="J29" s="49"/>
      <c r="K29" s="48">
        <v>74</v>
      </c>
      <c r="L29" s="49"/>
      <c r="M29" s="50">
        <f t="shared" si="1"/>
        <v>3.7</v>
      </c>
      <c r="N29" s="51"/>
      <c r="O29" s="30">
        <v>20</v>
      </c>
      <c r="P29" s="30"/>
    </row>
    <row r="30" spans="1:17" ht="55.5" customHeight="1" x14ac:dyDescent="0.25">
      <c r="A30" s="69"/>
      <c r="B30" s="48" t="s">
        <v>115</v>
      </c>
      <c r="C30" s="49"/>
      <c r="D30" s="48" t="s">
        <v>126</v>
      </c>
      <c r="E30" s="65"/>
      <c r="F30" s="65"/>
      <c r="G30" s="65"/>
      <c r="H30" s="49"/>
      <c r="I30" s="48" t="s">
        <v>127</v>
      </c>
      <c r="J30" s="49"/>
      <c r="K30" s="48">
        <v>92.78</v>
      </c>
      <c r="L30" s="49"/>
      <c r="M30" s="50">
        <f t="shared" si="1"/>
        <v>4.6390000000000002</v>
      </c>
      <c r="N30" s="51"/>
      <c r="O30" s="30">
        <v>20</v>
      </c>
      <c r="P30" s="30"/>
    </row>
    <row r="31" spans="1:17" ht="83.25" customHeight="1" x14ac:dyDescent="0.25">
      <c r="A31" s="69"/>
      <c r="B31" s="48" t="s">
        <v>121</v>
      </c>
      <c r="C31" s="49"/>
      <c r="D31" s="48" t="s">
        <v>122</v>
      </c>
      <c r="E31" s="65"/>
      <c r="F31" s="65"/>
      <c r="G31" s="65"/>
      <c r="H31" s="49"/>
      <c r="I31" s="48" t="s">
        <v>128</v>
      </c>
      <c r="J31" s="49"/>
      <c r="K31" s="48">
        <v>203.59</v>
      </c>
      <c r="L31" s="49"/>
      <c r="M31" s="50">
        <f t="shared" si="1"/>
        <v>5.0897500000000004</v>
      </c>
      <c r="N31" s="51"/>
      <c r="O31" s="30">
        <v>40</v>
      </c>
      <c r="P31" s="30"/>
    </row>
    <row r="32" spans="1:17" ht="55.5" customHeight="1" x14ac:dyDescent="0.25">
      <c r="A32" s="69"/>
      <c r="B32" s="48" t="s">
        <v>129</v>
      </c>
      <c r="C32" s="49"/>
      <c r="D32" s="48" t="s">
        <v>124</v>
      </c>
      <c r="E32" s="65"/>
      <c r="F32" s="65"/>
      <c r="G32" s="65"/>
      <c r="H32" s="49"/>
      <c r="I32" s="48" t="s">
        <v>130</v>
      </c>
      <c r="J32" s="49"/>
      <c r="K32" s="48">
        <v>68.45</v>
      </c>
      <c r="L32" s="49"/>
      <c r="M32" s="50">
        <f t="shared" si="1"/>
        <v>3.4225000000000003</v>
      </c>
      <c r="N32" s="51"/>
      <c r="O32" s="30">
        <v>20</v>
      </c>
      <c r="P32" s="30"/>
      <c r="Q32" s="20"/>
    </row>
    <row r="33" spans="1:17" ht="41.25" customHeight="1" x14ac:dyDescent="0.25">
      <c r="A33" s="69"/>
      <c r="B33" s="48" t="s">
        <v>105</v>
      </c>
      <c r="C33" s="49"/>
      <c r="D33" s="48" t="s">
        <v>106</v>
      </c>
      <c r="E33" s="65"/>
      <c r="F33" s="65"/>
      <c r="G33" s="65"/>
      <c r="H33" s="49"/>
      <c r="I33" s="48" t="s">
        <v>131</v>
      </c>
      <c r="J33" s="49"/>
      <c r="K33" s="48">
        <v>77.209999999999994</v>
      </c>
      <c r="L33" s="49"/>
      <c r="M33" s="50">
        <f t="shared" si="1"/>
        <v>3.8604999999999996</v>
      </c>
      <c r="N33" s="51"/>
      <c r="O33" s="30">
        <v>20</v>
      </c>
      <c r="P33" s="30"/>
      <c r="Q33" s="20"/>
    </row>
    <row r="34" spans="1:17" ht="49.5" customHeight="1" x14ac:dyDescent="0.25">
      <c r="A34" s="69"/>
      <c r="B34" s="48" t="s">
        <v>132</v>
      </c>
      <c r="C34" s="49"/>
      <c r="D34" s="48" t="s">
        <v>133</v>
      </c>
      <c r="E34" s="65"/>
      <c r="F34" s="65"/>
      <c r="G34" s="65"/>
      <c r="H34" s="49"/>
      <c r="I34" s="48" t="s">
        <v>134</v>
      </c>
      <c r="J34" s="49"/>
      <c r="K34" s="48">
        <v>927.8</v>
      </c>
      <c r="L34" s="49"/>
      <c r="M34" s="50">
        <f t="shared" si="1"/>
        <v>4.6389999999999993</v>
      </c>
      <c r="N34" s="51"/>
      <c r="O34" s="30">
        <v>200</v>
      </c>
      <c r="P34" s="30"/>
      <c r="Q34" s="20"/>
    </row>
    <row r="35" spans="1:17" ht="78" customHeight="1" x14ac:dyDescent="0.25">
      <c r="A35" s="69"/>
      <c r="B35" s="48" t="s">
        <v>135</v>
      </c>
      <c r="C35" s="49"/>
      <c r="D35" s="48" t="s">
        <v>136</v>
      </c>
      <c r="E35" s="65"/>
      <c r="F35" s="65"/>
      <c r="G35" s="65"/>
      <c r="H35" s="49"/>
      <c r="I35" s="48" t="s">
        <v>137</v>
      </c>
      <c r="J35" s="49"/>
      <c r="K35" s="48">
        <v>69.930000000000007</v>
      </c>
      <c r="L35" s="49"/>
      <c r="M35" s="50">
        <f t="shared" si="1"/>
        <v>3.4965000000000002</v>
      </c>
      <c r="N35" s="51"/>
      <c r="O35" s="30">
        <v>20</v>
      </c>
      <c r="P35" s="30"/>
      <c r="Q35" s="20"/>
    </row>
    <row r="36" spans="1:17" ht="77.25" customHeight="1" x14ac:dyDescent="0.25">
      <c r="A36" s="69"/>
      <c r="B36" s="48" t="s">
        <v>138</v>
      </c>
      <c r="C36" s="49"/>
      <c r="D36" s="48" t="s">
        <v>139</v>
      </c>
      <c r="E36" s="65"/>
      <c r="F36" s="65"/>
      <c r="G36" s="65"/>
      <c r="H36" s="49"/>
      <c r="I36" s="48" t="s">
        <v>140</v>
      </c>
      <c r="J36" s="49"/>
      <c r="K36" s="48">
        <v>74.2</v>
      </c>
      <c r="L36" s="49"/>
      <c r="M36" s="50">
        <f t="shared" si="1"/>
        <v>3.71</v>
      </c>
      <c r="N36" s="51"/>
      <c r="O36" s="30">
        <v>20</v>
      </c>
      <c r="P36" s="30"/>
      <c r="Q36" s="20"/>
    </row>
    <row r="37" spans="1:17" ht="66.75" customHeight="1" x14ac:dyDescent="0.25">
      <c r="A37" s="69"/>
      <c r="B37" s="48" t="s">
        <v>141</v>
      </c>
      <c r="C37" s="49"/>
      <c r="D37" s="48" t="s">
        <v>142</v>
      </c>
      <c r="E37" s="65"/>
      <c r="F37" s="65"/>
      <c r="G37" s="65"/>
      <c r="H37" s="49"/>
      <c r="I37" s="48" t="s">
        <v>143</v>
      </c>
      <c r="J37" s="49"/>
      <c r="K37" s="48">
        <v>74.2</v>
      </c>
      <c r="L37" s="49"/>
      <c r="M37" s="50">
        <f t="shared" si="1"/>
        <v>3.71</v>
      </c>
      <c r="N37" s="51"/>
      <c r="O37" s="30">
        <v>20</v>
      </c>
      <c r="P37" s="30"/>
      <c r="Q37" s="20"/>
    </row>
    <row r="38" spans="1:17" ht="39.75" customHeight="1" x14ac:dyDescent="0.25">
      <c r="A38" s="69"/>
      <c r="B38" s="115" t="s">
        <v>144</v>
      </c>
      <c r="C38" s="117"/>
      <c r="D38" s="115" t="s">
        <v>145</v>
      </c>
      <c r="E38" s="116"/>
      <c r="F38" s="116"/>
      <c r="G38" s="116"/>
      <c r="H38" s="117"/>
      <c r="I38" s="115" t="s">
        <v>146</v>
      </c>
      <c r="J38" s="117"/>
      <c r="K38" s="115">
        <v>46.73</v>
      </c>
      <c r="L38" s="117"/>
      <c r="M38" s="113">
        <f t="shared" si="1"/>
        <v>2.3365</v>
      </c>
      <c r="N38" s="114"/>
      <c r="O38" s="31">
        <v>20</v>
      </c>
      <c r="P38" s="31" t="s">
        <v>63</v>
      </c>
      <c r="Q38" s="20"/>
    </row>
    <row r="39" spans="1:17" ht="59.25" customHeight="1" x14ac:dyDescent="0.25">
      <c r="A39" s="69"/>
      <c r="B39" s="48" t="s">
        <v>147</v>
      </c>
      <c r="C39" s="49"/>
      <c r="D39" s="48" t="s">
        <v>148</v>
      </c>
      <c r="E39" s="65"/>
      <c r="F39" s="65"/>
      <c r="G39" s="65"/>
      <c r="H39" s="49"/>
      <c r="I39" s="48" t="s">
        <v>149</v>
      </c>
      <c r="J39" s="49"/>
      <c r="K39" s="48">
        <v>20.72</v>
      </c>
      <c r="L39" s="49"/>
      <c r="M39" s="71">
        <f t="shared" si="1"/>
        <v>1.036</v>
      </c>
      <c r="N39" s="72"/>
      <c r="O39" s="30">
        <v>20</v>
      </c>
      <c r="P39" s="30" t="s">
        <v>75</v>
      </c>
      <c r="Q39" s="20"/>
    </row>
    <row r="40" spans="1:17" ht="89.25" customHeight="1" x14ac:dyDescent="0.25">
      <c r="A40" s="69"/>
      <c r="B40" s="48" t="s">
        <v>150</v>
      </c>
      <c r="C40" s="49"/>
      <c r="D40" s="48" t="s">
        <v>124</v>
      </c>
      <c r="E40" s="65"/>
      <c r="F40" s="65"/>
      <c r="G40" s="65"/>
      <c r="H40" s="49"/>
      <c r="I40" s="48" t="s">
        <v>151</v>
      </c>
      <c r="J40" s="49"/>
      <c r="K40" s="48">
        <v>100.41</v>
      </c>
      <c r="L40" s="49"/>
      <c r="M40" s="50">
        <f t="shared" si="1"/>
        <v>5.0205000000000002</v>
      </c>
      <c r="N40" s="51"/>
      <c r="O40" s="30">
        <v>20</v>
      </c>
      <c r="P40" s="30"/>
      <c r="Q40" s="20"/>
    </row>
    <row r="41" spans="1:17" ht="49.5" customHeight="1" x14ac:dyDescent="0.25">
      <c r="A41" s="69"/>
      <c r="B41" s="48" t="s">
        <v>152</v>
      </c>
      <c r="C41" s="49"/>
      <c r="D41" s="48" t="s">
        <v>124</v>
      </c>
      <c r="E41" s="65"/>
      <c r="F41" s="65"/>
      <c r="G41" s="65"/>
      <c r="H41" s="49"/>
      <c r="I41" s="48" t="s">
        <v>153</v>
      </c>
      <c r="J41" s="49"/>
      <c r="K41" s="48">
        <v>69.8</v>
      </c>
      <c r="L41" s="49"/>
      <c r="M41" s="50">
        <f t="shared" si="1"/>
        <v>3.4899999999999998</v>
      </c>
      <c r="N41" s="51"/>
      <c r="O41" s="30">
        <v>20</v>
      </c>
      <c r="P41" s="30"/>
      <c r="Q41" s="20"/>
    </row>
    <row r="42" spans="1:17" ht="84.75" customHeight="1" x14ac:dyDescent="0.25">
      <c r="A42" s="69"/>
      <c r="B42" s="48" t="s">
        <v>154</v>
      </c>
      <c r="C42" s="49"/>
      <c r="D42" s="48" t="s">
        <v>155</v>
      </c>
      <c r="E42" s="65"/>
      <c r="F42" s="65"/>
      <c r="G42" s="65"/>
      <c r="H42" s="49"/>
      <c r="I42" s="48" t="s">
        <v>156</v>
      </c>
      <c r="J42" s="49"/>
      <c r="K42" s="48">
        <v>20.72</v>
      </c>
      <c r="L42" s="49"/>
      <c r="M42" s="71">
        <f t="shared" si="1"/>
        <v>1.036</v>
      </c>
      <c r="N42" s="72"/>
      <c r="O42" s="30">
        <v>20</v>
      </c>
      <c r="P42" s="30" t="s">
        <v>157</v>
      </c>
      <c r="Q42" s="20"/>
    </row>
    <row r="43" spans="1:17" ht="153" customHeight="1" x14ac:dyDescent="0.25">
      <c r="A43" s="69"/>
      <c r="B43" s="48" t="s">
        <v>158</v>
      </c>
      <c r="C43" s="49"/>
      <c r="D43" s="48" t="s">
        <v>124</v>
      </c>
      <c r="E43" s="65"/>
      <c r="F43" s="65"/>
      <c r="G43" s="65"/>
      <c r="H43" s="49"/>
      <c r="I43" s="48" t="s">
        <v>159</v>
      </c>
      <c r="J43" s="49"/>
      <c r="K43" s="48">
        <v>45.86</v>
      </c>
      <c r="L43" s="49"/>
      <c r="M43" s="71">
        <f t="shared" si="1"/>
        <v>2.2930000000000001</v>
      </c>
      <c r="N43" s="72"/>
      <c r="O43" s="30">
        <v>20</v>
      </c>
      <c r="P43" s="30" t="s">
        <v>160</v>
      </c>
      <c r="Q43" s="20"/>
    </row>
    <row r="44" spans="1:17" ht="55.5" customHeight="1" x14ac:dyDescent="0.25">
      <c r="A44" s="69"/>
      <c r="B44" s="48" t="s">
        <v>161</v>
      </c>
      <c r="C44" s="49"/>
      <c r="D44" s="48" t="s">
        <v>162</v>
      </c>
      <c r="E44" s="65"/>
      <c r="F44" s="65"/>
      <c r="G44" s="65"/>
      <c r="H44" s="49"/>
      <c r="I44" s="48" t="s">
        <v>163</v>
      </c>
      <c r="J44" s="49"/>
      <c r="K44" s="48">
        <v>47.9</v>
      </c>
      <c r="L44" s="49"/>
      <c r="M44" s="50">
        <f t="shared" si="1"/>
        <v>2.395</v>
      </c>
      <c r="N44" s="51"/>
      <c r="O44" s="30">
        <v>20</v>
      </c>
      <c r="P44" s="30"/>
      <c r="Q44" s="20"/>
    </row>
    <row r="45" spans="1:17" ht="45.75" customHeight="1" x14ac:dyDescent="0.25">
      <c r="A45" s="69"/>
      <c r="B45" s="48" t="s">
        <v>164</v>
      </c>
      <c r="C45" s="49"/>
      <c r="D45" s="48" t="s">
        <v>145</v>
      </c>
      <c r="E45" s="65"/>
      <c r="F45" s="65"/>
      <c r="G45" s="65"/>
      <c r="H45" s="49"/>
      <c r="I45" s="48" t="s">
        <v>165</v>
      </c>
      <c r="J45" s="49"/>
      <c r="K45" s="48">
        <v>70.09</v>
      </c>
      <c r="L45" s="49"/>
      <c r="M45" s="50">
        <f t="shared" si="1"/>
        <v>3.5045000000000002</v>
      </c>
      <c r="N45" s="51"/>
      <c r="O45" s="30">
        <v>20</v>
      </c>
      <c r="P45" s="30"/>
      <c r="Q45" s="20"/>
    </row>
    <row r="46" spans="1:17" ht="96.75" customHeight="1" x14ac:dyDescent="0.25">
      <c r="A46" s="69"/>
      <c r="B46" s="48" t="s">
        <v>166</v>
      </c>
      <c r="C46" s="49"/>
      <c r="D46" s="48" t="s">
        <v>167</v>
      </c>
      <c r="E46" s="65"/>
      <c r="F46" s="65"/>
      <c r="G46" s="65"/>
      <c r="H46" s="49"/>
      <c r="I46" s="48" t="s">
        <v>168</v>
      </c>
      <c r="J46" s="49"/>
      <c r="K46" s="48">
        <v>14.32</v>
      </c>
      <c r="L46" s="49"/>
      <c r="M46" s="71">
        <f t="shared" si="1"/>
        <v>0.71599999999999997</v>
      </c>
      <c r="N46" s="72"/>
      <c r="O46" s="30">
        <v>20</v>
      </c>
      <c r="P46" s="30" t="s">
        <v>169</v>
      </c>
      <c r="Q46" s="20"/>
    </row>
    <row r="47" spans="1:17" ht="72.75" customHeight="1" x14ac:dyDescent="0.25">
      <c r="A47" s="69"/>
      <c r="B47" s="48" t="s">
        <v>170</v>
      </c>
      <c r="C47" s="49"/>
      <c r="D47" s="48" t="s">
        <v>171</v>
      </c>
      <c r="E47" s="65"/>
      <c r="F47" s="65"/>
      <c r="G47" s="65"/>
      <c r="H47" s="49"/>
      <c r="I47" s="48" t="s">
        <v>172</v>
      </c>
      <c r="J47" s="49"/>
      <c r="K47" s="48">
        <v>74.22</v>
      </c>
      <c r="L47" s="49"/>
      <c r="M47" s="50">
        <f t="shared" si="1"/>
        <v>3.7109999999999999</v>
      </c>
      <c r="N47" s="51"/>
      <c r="O47" s="30">
        <v>20</v>
      </c>
      <c r="P47" s="30"/>
      <c r="Q47" s="20"/>
    </row>
    <row r="48" spans="1:17" ht="52.5" customHeight="1" x14ac:dyDescent="0.25">
      <c r="A48" s="69"/>
      <c r="B48" s="48" t="s">
        <v>152</v>
      </c>
      <c r="C48" s="49"/>
      <c r="D48" s="48" t="s">
        <v>124</v>
      </c>
      <c r="E48" s="65"/>
      <c r="F48" s="65"/>
      <c r="G48" s="65"/>
      <c r="H48" s="49"/>
      <c r="I48" s="48" t="s">
        <v>173</v>
      </c>
      <c r="J48" s="49"/>
      <c r="K48" s="48">
        <v>60.99</v>
      </c>
      <c r="L48" s="49"/>
      <c r="M48" s="50">
        <f t="shared" si="1"/>
        <v>3.0495000000000001</v>
      </c>
      <c r="N48" s="51"/>
      <c r="O48" s="30">
        <v>20</v>
      </c>
      <c r="P48" s="30"/>
      <c r="Q48" s="20"/>
    </row>
    <row r="49" spans="1:1024" ht="42.75" customHeight="1" x14ac:dyDescent="0.25">
      <c r="A49" s="69"/>
      <c r="B49" s="48" t="s">
        <v>174</v>
      </c>
      <c r="C49" s="49"/>
      <c r="D49" s="48" t="s">
        <v>124</v>
      </c>
      <c r="E49" s="65"/>
      <c r="F49" s="65"/>
      <c r="G49" s="65"/>
      <c r="H49" s="49"/>
      <c r="I49" s="48" t="s">
        <v>175</v>
      </c>
      <c r="J49" s="49"/>
      <c r="K49" s="48">
        <v>65.5</v>
      </c>
      <c r="L49" s="49"/>
      <c r="M49" s="50">
        <f t="shared" si="1"/>
        <v>3.2749999999999999</v>
      </c>
      <c r="N49" s="51"/>
      <c r="O49" s="30">
        <v>20</v>
      </c>
      <c r="P49" s="30"/>
      <c r="Q49" s="20"/>
    </row>
    <row r="50" spans="1:1024" ht="26.25" customHeight="1" x14ac:dyDescent="0.25">
      <c r="A50" s="69"/>
      <c r="B50" s="48"/>
      <c r="C50" s="49"/>
      <c r="D50" s="48"/>
      <c r="E50" s="65"/>
      <c r="F50" s="65"/>
      <c r="G50" s="65"/>
      <c r="H50" s="49"/>
      <c r="I50" s="48"/>
      <c r="J50" s="49"/>
      <c r="K50" s="48"/>
      <c r="L50" s="49"/>
      <c r="M50" s="66">
        <f>M38</f>
        <v>2.3365</v>
      </c>
      <c r="N50" s="67"/>
      <c r="O50" s="30"/>
      <c r="P50" s="30"/>
      <c r="Q50" s="20"/>
    </row>
    <row r="51" spans="1:1024" ht="15" customHeight="1" x14ac:dyDescent="0.25">
      <c r="A51" s="107" t="s">
        <v>38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</row>
    <row r="52" spans="1:1024" ht="19.5" customHeight="1" x14ac:dyDescent="0.25">
      <c r="A52" s="108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</row>
    <row r="53" spans="1:1024" ht="26.25" customHeight="1" x14ac:dyDescent="0.25">
      <c r="A53" s="105" t="s">
        <v>0</v>
      </c>
      <c r="B53" s="105" t="s">
        <v>7</v>
      </c>
      <c r="C53" s="105" t="s">
        <v>8</v>
      </c>
      <c r="D53" s="105" t="s">
        <v>9</v>
      </c>
      <c r="E53" s="105" t="s">
        <v>6</v>
      </c>
      <c r="F53" s="105" t="s">
        <v>10</v>
      </c>
      <c r="G53" s="103" t="s">
        <v>53</v>
      </c>
      <c r="H53" s="104"/>
      <c r="I53" s="103" t="s">
        <v>54</v>
      </c>
      <c r="J53" s="104"/>
      <c r="K53" s="103" t="s">
        <v>55</v>
      </c>
      <c r="L53" s="104"/>
      <c r="M53" s="109" t="s">
        <v>11</v>
      </c>
      <c r="N53" s="110"/>
      <c r="O53" s="68" t="s">
        <v>12</v>
      </c>
      <c r="P53" s="68" t="s">
        <v>32</v>
      </c>
      <c r="Q53" s="68" t="s">
        <v>33</v>
      </c>
      <c r="R53" s="68" t="s">
        <v>34</v>
      </c>
      <c r="AMG53"/>
      <c r="AMH53"/>
      <c r="AMI53"/>
      <c r="AMJ53"/>
    </row>
    <row r="54" spans="1:1024" ht="111" customHeight="1" x14ac:dyDescent="0.25">
      <c r="A54" s="106"/>
      <c r="B54" s="106"/>
      <c r="C54" s="106"/>
      <c r="D54" s="106"/>
      <c r="E54" s="106"/>
      <c r="F54" s="106"/>
      <c r="G54" s="19" t="s">
        <v>13</v>
      </c>
      <c r="H54" s="19" t="s">
        <v>14</v>
      </c>
      <c r="I54" s="19" t="s">
        <v>13</v>
      </c>
      <c r="J54" s="19" t="s">
        <v>14</v>
      </c>
      <c r="K54" s="19" t="s">
        <v>13</v>
      </c>
      <c r="L54" s="19" t="s">
        <v>14</v>
      </c>
      <c r="M54" s="111"/>
      <c r="N54" s="112"/>
      <c r="O54" s="70"/>
      <c r="P54" s="70" t="s">
        <v>32</v>
      </c>
      <c r="Q54" s="70"/>
      <c r="R54" s="70"/>
      <c r="AME54"/>
      <c r="AMF54"/>
      <c r="AMG54"/>
      <c r="AMH54"/>
      <c r="AMI54"/>
      <c r="AMJ54"/>
    </row>
    <row r="55" spans="1:1024" ht="72.75" customHeight="1" x14ac:dyDescent="0.25">
      <c r="A55" s="15">
        <v>1</v>
      </c>
      <c r="B55" s="15" t="s">
        <v>46</v>
      </c>
      <c r="C55" s="15" t="s">
        <v>47</v>
      </c>
      <c r="D55" s="15" t="s">
        <v>48</v>
      </c>
      <c r="E55" s="15">
        <v>25</v>
      </c>
      <c r="F55" s="15">
        <v>180</v>
      </c>
      <c r="G55" s="17">
        <v>614.46</v>
      </c>
      <c r="H55" s="25">
        <f>G55/E55</f>
        <v>24.578400000000002</v>
      </c>
      <c r="I55" s="17">
        <v>614.46</v>
      </c>
      <c r="J55" s="21">
        <f>I55/E55</f>
        <v>24.578400000000002</v>
      </c>
      <c r="K55" s="17">
        <v>614.5</v>
      </c>
      <c r="L55" s="22">
        <f>K55/E55</f>
        <v>24.58</v>
      </c>
      <c r="M55" s="52">
        <f>H55</f>
        <v>24.578400000000002</v>
      </c>
      <c r="N55" s="52"/>
      <c r="O55" s="18" t="s">
        <v>49</v>
      </c>
      <c r="P55" s="18" t="s">
        <v>50</v>
      </c>
      <c r="Q55" s="18">
        <v>10</v>
      </c>
      <c r="R55" s="18">
        <f>F55*E55</f>
        <v>4500</v>
      </c>
      <c r="AME55"/>
      <c r="AMF55"/>
      <c r="AMG55"/>
      <c r="AMH55"/>
      <c r="AMI55"/>
      <c r="AMJ55"/>
    </row>
    <row r="56" spans="1:1024" ht="42" customHeight="1" x14ac:dyDescent="0.25">
      <c r="A56" s="15">
        <v>2</v>
      </c>
      <c r="B56" s="15" t="s">
        <v>51</v>
      </c>
      <c r="C56" s="15" t="s">
        <v>52</v>
      </c>
      <c r="D56" s="15" t="s">
        <v>48</v>
      </c>
      <c r="E56" s="15">
        <v>20</v>
      </c>
      <c r="F56" s="15">
        <v>200</v>
      </c>
      <c r="G56" s="17">
        <v>105.52</v>
      </c>
      <c r="H56" s="25">
        <f>G56/E56</f>
        <v>5.2759999999999998</v>
      </c>
      <c r="I56" s="17">
        <v>106</v>
      </c>
      <c r="J56" s="21">
        <f>I56/E56</f>
        <v>5.3</v>
      </c>
      <c r="K56" s="17">
        <v>106</v>
      </c>
      <c r="L56" s="22">
        <f t="shared" ref="L56" si="2">K56/E56</f>
        <v>5.3</v>
      </c>
      <c r="M56" s="52">
        <f>H56</f>
        <v>5.2759999999999998</v>
      </c>
      <c r="N56" s="52"/>
      <c r="O56" s="18" t="s">
        <v>56</v>
      </c>
      <c r="P56" s="18" t="s">
        <v>50</v>
      </c>
      <c r="Q56" s="18">
        <v>12</v>
      </c>
      <c r="R56" s="18">
        <f>F56*E56</f>
        <v>4000</v>
      </c>
      <c r="AME56"/>
      <c r="AMF56"/>
      <c r="AMG56"/>
      <c r="AMH56"/>
      <c r="AMI56"/>
      <c r="AMJ56"/>
    </row>
    <row r="57" spans="1:1024" ht="20.25" customHeight="1" x14ac:dyDescent="0.25">
      <c r="A57" s="57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11"/>
      <c r="Q57" s="11"/>
      <c r="R57" s="12"/>
      <c r="AME57"/>
      <c r="AMF57"/>
      <c r="AMG57"/>
      <c r="AMH57"/>
      <c r="AMI57"/>
      <c r="AMJ57"/>
    </row>
    <row r="58" spans="1:1024" ht="4.5" customHeight="1" x14ac:dyDescent="0.25">
      <c r="A58" s="55" t="s">
        <v>39</v>
      </c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</row>
    <row r="59" spans="1:1024" ht="3" customHeight="1" x14ac:dyDescent="0.25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</row>
    <row r="60" spans="1:1024" ht="134.25" customHeight="1" x14ac:dyDescent="0.25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</row>
    <row r="61" spans="1:1024" ht="78.75" customHeight="1" x14ac:dyDescent="0.25">
      <c r="A61" s="2" t="s">
        <v>0</v>
      </c>
      <c r="B61" s="3" t="s">
        <v>7</v>
      </c>
      <c r="C61" s="3" t="s">
        <v>8</v>
      </c>
      <c r="D61" s="59" t="s">
        <v>15</v>
      </c>
      <c r="E61" s="59"/>
      <c r="F61" s="59"/>
      <c r="G61" s="59"/>
      <c r="H61" s="2" t="s">
        <v>9</v>
      </c>
      <c r="I61" s="2" t="s">
        <v>35</v>
      </c>
      <c r="J61" s="59" t="s">
        <v>36</v>
      </c>
      <c r="K61" s="59"/>
      <c r="L61" s="2" t="s">
        <v>16</v>
      </c>
      <c r="M61" s="59" t="s">
        <v>17</v>
      </c>
      <c r="N61" s="59"/>
      <c r="AMI61"/>
      <c r="AMJ61"/>
    </row>
    <row r="62" spans="1:1024" ht="64.5" customHeight="1" x14ac:dyDescent="0.25">
      <c r="A62" s="35">
        <f t="shared" ref="A62:C63" si="3">A55</f>
        <v>1</v>
      </c>
      <c r="B62" s="35" t="str">
        <f t="shared" si="3"/>
        <v>РОКУРОНИЯ БРОМИД</v>
      </c>
      <c r="C62" s="36" t="str">
        <f t="shared" si="3"/>
        <v xml:space="preserve">
Раствор для внутривенного введения; дозировка:10 мг/мл, 5 мл*</v>
      </c>
      <c r="D62" s="61" t="s">
        <v>176</v>
      </c>
      <c r="E62" s="64"/>
      <c r="F62" s="64"/>
      <c r="G62" s="62"/>
      <c r="H62" s="35" t="str">
        <f>D55</f>
        <v>см[3*];^мл</v>
      </c>
      <c r="I62" s="37" t="s">
        <v>176</v>
      </c>
      <c r="J62" s="61" t="s">
        <v>176</v>
      </c>
      <c r="K62" s="62"/>
      <c r="L62" s="18" t="s">
        <v>176</v>
      </c>
      <c r="M62" s="122" t="s">
        <v>176</v>
      </c>
      <c r="N62" s="123"/>
      <c r="AMI62"/>
      <c r="AMJ62"/>
    </row>
    <row r="63" spans="1:1024" ht="35.25" customHeight="1" x14ac:dyDescent="0.25">
      <c r="A63" s="60">
        <f t="shared" si="3"/>
        <v>2</v>
      </c>
      <c r="B63" s="60" t="str">
        <f t="shared" si="3"/>
        <v>ЛИДОКАИН</v>
      </c>
      <c r="C63" s="60" t="str">
        <f t="shared" si="3"/>
        <v>Раствор для инъекций; дозировка:2 мл*</v>
      </c>
      <c r="D63" s="60">
        <v>800</v>
      </c>
      <c r="E63" s="60"/>
      <c r="F63" s="60"/>
      <c r="G63" s="60"/>
      <c r="H63" s="60" t="str">
        <f>D56</f>
        <v>см[3*];^мл</v>
      </c>
      <c r="I63" s="32">
        <v>16000</v>
      </c>
      <c r="J63" s="61">
        <v>16.73</v>
      </c>
      <c r="K63" s="62"/>
      <c r="L63" s="18" t="s">
        <v>177</v>
      </c>
      <c r="M63" s="63">
        <f>J63/20</f>
        <v>0.83650000000000002</v>
      </c>
      <c r="N63" s="63"/>
      <c r="AMI63"/>
      <c r="AMJ63"/>
    </row>
    <row r="64" spans="1:1024" ht="24" customHeight="1" x14ac:dyDescent="0.25">
      <c r="A64" s="60"/>
      <c r="B64" s="60"/>
      <c r="C64" s="60"/>
      <c r="D64" s="60"/>
      <c r="E64" s="60"/>
      <c r="F64" s="60"/>
      <c r="G64" s="60"/>
      <c r="H64" s="60"/>
      <c r="I64" s="33">
        <f>SUM(I63)</f>
        <v>16000</v>
      </c>
      <c r="J64" s="53"/>
      <c r="K64" s="53"/>
      <c r="L64" s="18"/>
      <c r="M64" s="54">
        <f>M63*I63/I64</f>
        <v>0.83650000000000002</v>
      </c>
      <c r="N64" s="54"/>
      <c r="AMI64"/>
      <c r="AMJ64"/>
    </row>
    <row r="65" spans="1:1024" ht="14.25" customHeight="1" x14ac:dyDescent="0.25"/>
    <row r="66" spans="1:1024" x14ac:dyDescent="0.25">
      <c r="A66" s="121" t="s">
        <v>45</v>
      </c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</row>
    <row r="67" spans="1:1024" ht="144.75" customHeight="1" x14ac:dyDescent="0.25">
      <c r="A67" s="4" t="s">
        <v>0</v>
      </c>
      <c r="B67" s="4" t="s">
        <v>7</v>
      </c>
      <c r="C67" s="4" t="s">
        <v>18</v>
      </c>
      <c r="D67" s="118" t="s">
        <v>9</v>
      </c>
      <c r="E67" s="119"/>
      <c r="F67" s="119"/>
      <c r="G67" s="120"/>
      <c r="H67" s="94" t="s">
        <v>20</v>
      </c>
      <c r="I67" s="94"/>
      <c r="J67" s="94" t="s">
        <v>21</v>
      </c>
      <c r="K67" s="94"/>
      <c r="L67" s="4" t="s">
        <v>22</v>
      </c>
      <c r="M67" s="4" t="s">
        <v>43</v>
      </c>
      <c r="N67" s="4" t="s">
        <v>23</v>
      </c>
    </row>
    <row r="68" spans="1:1024" ht="68.25" customHeight="1" x14ac:dyDescent="0.25">
      <c r="A68" s="16">
        <f t="shared" ref="A68:D69" si="4">A55</f>
        <v>1</v>
      </c>
      <c r="B68" s="16" t="str">
        <f t="shared" si="4"/>
        <v>РОКУРОНИЯ БРОМИД</v>
      </c>
      <c r="C68" s="16" t="str">
        <f t="shared" si="4"/>
        <v xml:space="preserve">
Раствор для внутривенного введения; дозировка:10 мг/мл, 5 мл*</v>
      </c>
      <c r="D68" s="38" t="str">
        <f t="shared" si="4"/>
        <v>см[3*];^мл</v>
      </c>
      <c r="E68" s="39"/>
      <c r="F68" s="39"/>
      <c r="G68" s="40"/>
      <c r="H68" s="41">
        <f>M22</f>
        <v>19.097999999999999</v>
      </c>
      <c r="I68" s="41"/>
      <c r="J68" s="42" t="str">
        <f>M62</f>
        <v>-</v>
      </c>
      <c r="K68" s="42"/>
      <c r="L68" s="23">
        <f>M55</f>
        <v>24.578400000000002</v>
      </c>
      <c r="M68" s="24"/>
      <c r="N68" s="34">
        <f>H68</f>
        <v>19.097999999999999</v>
      </c>
    </row>
    <row r="69" spans="1:1024" ht="33.75" customHeight="1" x14ac:dyDescent="0.25">
      <c r="A69" s="16">
        <f t="shared" si="4"/>
        <v>2</v>
      </c>
      <c r="B69" s="16" t="str">
        <f t="shared" si="4"/>
        <v>ЛИДОКАИН</v>
      </c>
      <c r="C69" s="16" t="str">
        <f t="shared" si="4"/>
        <v>Раствор для инъекций; дозировка:2 мл*</v>
      </c>
      <c r="D69" s="38" t="str">
        <f t="shared" si="4"/>
        <v>см[3*];^мл</v>
      </c>
      <c r="E69" s="39"/>
      <c r="F69" s="39"/>
      <c r="G69" s="40"/>
      <c r="H69" s="41">
        <f>M50</f>
        <v>2.3365</v>
      </c>
      <c r="I69" s="41"/>
      <c r="J69" s="42">
        <f>M64</f>
        <v>0.83650000000000002</v>
      </c>
      <c r="K69" s="42"/>
      <c r="L69" s="23">
        <f>M56</f>
        <v>5.2759999999999998</v>
      </c>
      <c r="M69" s="24"/>
      <c r="N69" s="34">
        <f>J69</f>
        <v>0.83650000000000002</v>
      </c>
    </row>
    <row r="70" spans="1:1024" x14ac:dyDescent="0.25">
      <c r="A70" s="95"/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</row>
    <row r="71" spans="1:1024" ht="45" customHeight="1" x14ac:dyDescent="0.25">
      <c r="A71" s="96" t="s">
        <v>41</v>
      </c>
      <c r="B71" s="96"/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</row>
    <row r="72" spans="1:1024" x14ac:dyDescent="0.25">
      <c r="A72" s="5"/>
      <c r="B72" s="6" t="s">
        <v>24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024" x14ac:dyDescent="0.25">
      <c r="A73" s="5"/>
      <c r="B73" s="7" t="s">
        <v>25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024" ht="90" customHeight="1" x14ac:dyDescent="0.25">
      <c r="A74" s="97" t="s">
        <v>26</v>
      </c>
      <c r="B74" s="97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</row>
    <row r="75" spans="1:1024" ht="60.75" customHeight="1" x14ac:dyDescent="0.25">
      <c r="A75" s="4" t="s">
        <v>0</v>
      </c>
      <c r="B75" s="4" t="s">
        <v>7</v>
      </c>
      <c r="C75" s="4" t="s">
        <v>27</v>
      </c>
      <c r="D75" s="94" t="s">
        <v>9</v>
      </c>
      <c r="E75" s="94"/>
      <c r="F75" s="94"/>
      <c r="G75" s="94"/>
      <c r="H75" s="4" t="s">
        <v>31</v>
      </c>
      <c r="I75" s="94" t="s">
        <v>28</v>
      </c>
      <c r="J75" s="94"/>
      <c r="K75" s="94" t="s">
        <v>29</v>
      </c>
      <c r="L75" s="94"/>
      <c r="M75" s="94" t="s">
        <v>30</v>
      </c>
      <c r="N75" s="94"/>
      <c r="O75" s="4" t="s">
        <v>19</v>
      </c>
      <c r="AMJ75"/>
    </row>
    <row r="76" spans="1:1024" ht="75" customHeight="1" x14ac:dyDescent="0.25">
      <c r="A76" s="16">
        <f t="shared" ref="A76:D77" si="5">A55</f>
        <v>1</v>
      </c>
      <c r="B76" s="16" t="str">
        <f t="shared" si="5"/>
        <v>РОКУРОНИЯ БРОМИД</v>
      </c>
      <c r="C76" s="16" t="str">
        <f t="shared" si="5"/>
        <v xml:space="preserve">
Раствор для внутривенного введения; дозировка:10 мг/мл, 5 мл*</v>
      </c>
      <c r="D76" s="38" t="str">
        <f t="shared" si="5"/>
        <v>см[3*];^мл</v>
      </c>
      <c r="E76" s="39"/>
      <c r="F76" s="39"/>
      <c r="G76" s="40"/>
      <c r="H76" s="16">
        <f>R55</f>
        <v>4500</v>
      </c>
      <c r="I76" s="43">
        <f>N68</f>
        <v>19.097999999999999</v>
      </c>
      <c r="J76" s="44"/>
      <c r="K76" s="45">
        <v>23.1</v>
      </c>
      <c r="L76" s="46"/>
      <c r="M76" s="47">
        <f>K76*H76</f>
        <v>103950</v>
      </c>
      <c r="N76" s="47"/>
      <c r="O76" s="16">
        <f>Q55</f>
        <v>10</v>
      </c>
      <c r="AMJ76"/>
    </row>
    <row r="77" spans="1:1024" ht="33.75" customHeight="1" x14ac:dyDescent="0.25">
      <c r="A77" s="16">
        <f t="shared" si="5"/>
        <v>2</v>
      </c>
      <c r="B77" s="16" t="str">
        <f t="shared" si="5"/>
        <v>ЛИДОКАИН</v>
      </c>
      <c r="C77" s="16" t="str">
        <f t="shared" si="5"/>
        <v>Раствор для инъекций; дозировка:2 мл*</v>
      </c>
      <c r="D77" s="38" t="str">
        <f t="shared" si="5"/>
        <v>см[3*];^мл</v>
      </c>
      <c r="E77" s="39"/>
      <c r="F77" s="39"/>
      <c r="G77" s="40"/>
      <c r="H77" s="16">
        <f>R56</f>
        <v>4000</v>
      </c>
      <c r="I77" s="43">
        <f>N69</f>
        <v>0.83650000000000002</v>
      </c>
      <c r="J77" s="44"/>
      <c r="K77" s="45">
        <v>1.03</v>
      </c>
      <c r="L77" s="46"/>
      <c r="M77" s="47">
        <f>K77*H77</f>
        <v>4120</v>
      </c>
      <c r="N77" s="47"/>
      <c r="O77" s="16">
        <f>Q56</f>
        <v>12</v>
      </c>
      <c r="AMJ77"/>
    </row>
    <row r="78" spans="1:1024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91">
        <f>SUM(M76:N77)</f>
        <v>108070</v>
      </c>
      <c r="N78" s="91"/>
      <c r="T78" s="14"/>
    </row>
    <row r="79" spans="1:1024" ht="26.25" customHeight="1" x14ac:dyDescent="0.25">
      <c r="A79" s="13"/>
      <c r="B79" s="92" t="s">
        <v>178</v>
      </c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</row>
    <row r="80" spans="1:1024" ht="14.25" customHeight="1" x14ac:dyDescent="0.25">
      <c r="A80" s="13"/>
      <c r="B80" s="57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</row>
    <row r="81" spans="2:36" ht="15" customHeight="1" x14ac:dyDescent="0.25"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2:36" x14ac:dyDescent="0.25">
      <c r="B82" s="1" t="s">
        <v>44</v>
      </c>
      <c r="C82" s="10"/>
      <c r="P82" s="8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</row>
    <row r="83" spans="2:36" x14ac:dyDescent="0.25">
      <c r="P83" s="8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</row>
    <row r="84" spans="2:36" ht="26.25" customHeight="1" x14ac:dyDescent="0.25">
      <c r="C84" s="10"/>
      <c r="P84" s="8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</row>
    <row r="85" spans="2:36" x14ac:dyDescent="0.25">
      <c r="P85" s="8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</row>
    <row r="86" spans="2:36" x14ac:dyDescent="0.25">
      <c r="P86" s="8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</row>
    <row r="87" spans="2:36" x14ac:dyDescent="0.25">
      <c r="P87" s="8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</row>
    <row r="88" spans="2:36" x14ac:dyDescent="0.25">
      <c r="P88" s="8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</row>
    <row r="89" spans="2:36" x14ac:dyDescent="0.25">
      <c r="P89" s="8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</row>
    <row r="90" spans="2:36" x14ac:dyDescent="0.25">
      <c r="P90" s="8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</row>
    <row r="91" spans="2:36" ht="27" customHeight="1" x14ac:dyDescent="0.25">
      <c r="P91" s="8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</row>
    <row r="92" spans="2:36" x14ac:dyDescent="0.25">
      <c r="P92" s="8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</row>
    <row r="93" spans="2:36" x14ac:dyDescent="0.25">
      <c r="P93" s="8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</row>
    <row r="94" spans="2:36" x14ac:dyDescent="0.25">
      <c r="P94" s="8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</row>
    <row r="95" spans="2:36" ht="27" customHeight="1" x14ac:dyDescent="0.25">
      <c r="P95" s="8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</row>
    <row r="96" spans="2:36" ht="26.25" customHeight="1" x14ac:dyDescent="0.25">
      <c r="P96" s="8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</row>
    <row r="97" spans="16:36" ht="23.25" customHeight="1" x14ac:dyDescent="0.25">
      <c r="P97" s="8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</row>
    <row r="98" spans="16:36" x14ac:dyDescent="0.25">
      <c r="P98" s="8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</row>
    <row r="99" spans="16:36" x14ac:dyDescent="0.25">
      <c r="P99" s="8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</row>
  </sheetData>
  <mergeCells count="308">
    <mergeCell ref="D69:G69"/>
    <mergeCell ref="I33:J33"/>
    <mergeCell ref="I34:J34"/>
    <mergeCell ref="I35:J35"/>
    <mergeCell ref="I32:J32"/>
    <mergeCell ref="D32:H32"/>
    <mergeCell ref="K32:L32"/>
    <mergeCell ref="J67:K67"/>
    <mergeCell ref="J69:K69"/>
    <mergeCell ref="H69:I69"/>
    <mergeCell ref="H67:I67"/>
    <mergeCell ref="A66:N66"/>
    <mergeCell ref="M55:N55"/>
    <mergeCell ref="M45:N45"/>
    <mergeCell ref="M46:N46"/>
    <mergeCell ref="M47:N47"/>
    <mergeCell ref="K48:L48"/>
    <mergeCell ref="M48:N48"/>
    <mergeCell ref="B49:C49"/>
    <mergeCell ref="D49:H49"/>
    <mergeCell ref="I49:J49"/>
    <mergeCell ref="M62:N62"/>
    <mergeCell ref="M37:N37"/>
    <mergeCell ref="B37:C37"/>
    <mergeCell ref="D36:H36"/>
    <mergeCell ref="D37:H37"/>
    <mergeCell ref="I37:J37"/>
    <mergeCell ref="I39:J39"/>
    <mergeCell ref="K36:L36"/>
    <mergeCell ref="I36:J36"/>
    <mergeCell ref="I38:J38"/>
    <mergeCell ref="D67:G67"/>
    <mergeCell ref="M32:N32"/>
    <mergeCell ref="M33:N33"/>
    <mergeCell ref="M34:N34"/>
    <mergeCell ref="M35:N35"/>
    <mergeCell ref="M36:N36"/>
    <mergeCell ref="B32:C32"/>
    <mergeCell ref="B33:C33"/>
    <mergeCell ref="B34:C34"/>
    <mergeCell ref="B35:C35"/>
    <mergeCell ref="B36:C36"/>
    <mergeCell ref="B46:C46"/>
    <mergeCell ref="D46:H46"/>
    <mergeCell ref="I46:J46"/>
    <mergeCell ref="K46:L46"/>
    <mergeCell ref="B47:C47"/>
    <mergeCell ref="D47:H47"/>
    <mergeCell ref="I47:J47"/>
    <mergeCell ref="K47:L47"/>
    <mergeCell ref="B48:C48"/>
    <mergeCell ref="D48:H48"/>
    <mergeCell ref="I48:J48"/>
    <mergeCell ref="M42:N42"/>
    <mergeCell ref="B43:C43"/>
    <mergeCell ref="D43:H43"/>
    <mergeCell ref="I43:J43"/>
    <mergeCell ref="K43:L43"/>
    <mergeCell ref="M43:N43"/>
    <mergeCell ref="B44:C44"/>
    <mergeCell ref="D44:H44"/>
    <mergeCell ref="I44:J44"/>
    <mergeCell ref="K44:L44"/>
    <mergeCell ref="M44:N44"/>
    <mergeCell ref="C63:C64"/>
    <mergeCell ref="D63:G63"/>
    <mergeCell ref="H63:H64"/>
    <mergeCell ref="K37:L37"/>
    <mergeCell ref="D33:H33"/>
    <mergeCell ref="D34:H34"/>
    <mergeCell ref="D35:H35"/>
    <mergeCell ref="K33:L33"/>
    <mergeCell ref="K34:L34"/>
    <mergeCell ref="K35:L35"/>
    <mergeCell ref="B42:C42"/>
    <mergeCell ref="D42:H42"/>
    <mergeCell ref="B39:C39"/>
    <mergeCell ref="D39:H39"/>
    <mergeCell ref="I42:J42"/>
    <mergeCell ref="K42:L42"/>
    <mergeCell ref="D38:H38"/>
    <mergeCell ref="B38:C38"/>
    <mergeCell ref="K38:L38"/>
    <mergeCell ref="K39:L39"/>
    <mergeCell ref="B45:C45"/>
    <mergeCell ref="D45:H45"/>
    <mergeCell ref="I45:J45"/>
    <mergeCell ref="K45:L45"/>
    <mergeCell ref="A1:O1"/>
    <mergeCell ref="A2:O2"/>
    <mergeCell ref="B3:C3"/>
    <mergeCell ref="D3:H3"/>
    <mergeCell ref="I3:J3"/>
    <mergeCell ref="K3:L3"/>
    <mergeCell ref="M3:N3"/>
    <mergeCell ref="R53:R54"/>
    <mergeCell ref="P53:P54"/>
    <mergeCell ref="O53:O54"/>
    <mergeCell ref="G53:H53"/>
    <mergeCell ref="D53:D54"/>
    <mergeCell ref="E53:E54"/>
    <mergeCell ref="F53:F54"/>
    <mergeCell ref="Q53:Q54"/>
    <mergeCell ref="A51:N52"/>
    <mergeCell ref="B53:B54"/>
    <mergeCell ref="C53:C54"/>
    <mergeCell ref="M53:N54"/>
    <mergeCell ref="A53:A54"/>
    <mergeCell ref="K53:L53"/>
    <mergeCell ref="I53:J53"/>
    <mergeCell ref="M38:N38"/>
    <mergeCell ref="M39:N39"/>
    <mergeCell ref="B81:O81"/>
    <mergeCell ref="M78:N78"/>
    <mergeCell ref="B79:O79"/>
    <mergeCell ref="K75:L75"/>
    <mergeCell ref="A70:N70"/>
    <mergeCell ref="A71:N71"/>
    <mergeCell ref="A74:N74"/>
    <mergeCell ref="M75:N75"/>
    <mergeCell ref="I75:J75"/>
    <mergeCell ref="B80:O80"/>
    <mergeCell ref="D77:G77"/>
    <mergeCell ref="D75:G75"/>
    <mergeCell ref="M77:N77"/>
    <mergeCell ref="K77:L77"/>
    <mergeCell ref="I77:J77"/>
    <mergeCell ref="B4:C4"/>
    <mergeCell ref="D4:H4"/>
    <mergeCell ref="I4:J4"/>
    <mergeCell ref="K4:L4"/>
    <mergeCell ref="M4:N4"/>
    <mergeCell ref="B5:C5"/>
    <mergeCell ref="D5:H5"/>
    <mergeCell ref="I5:J5"/>
    <mergeCell ref="K5:L5"/>
    <mergeCell ref="M5:N5"/>
    <mergeCell ref="B6:C6"/>
    <mergeCell ref="D6:H6"/>
    <mergeCell ref="I6:J6"/>
    <mergeCell ref="K6:L6"/>
    <mergeCell ref="M6:N6"/>
    <mergeCell ref="B7:C7"/>
    <mergeCell ref="D7:H7"/>
    <mergeCell ref="I7:J7"/>
    <mergeCell ref="K7:L7"/>
    <mergeCell ref="M7:N7"/>
    <mergeCell ref="B8:C8"/>
    <mergeCell ref="D8:H8"/>
    <mergeCell ref="I8:J8"/>
    <mergeCell ref="K8:L8"/>
    <mergeCell ref="M8:N8"/>
    <mergeCell ref="B9:C9"/>
    <mergeCell ref="D9:H9"/>
    <mergeCell ref="I9:J9"/>
    <mergeCell ref="K9:L9"/>
    <mergeCell ref="M9:N9"/>
    <mergeCell ref="B10:C10"/>
    <mergeCell ref="D10:H10"/>
    <mergeCell ref="I10:J10"/>
    <mergeCell ref="K10:L10"/>
    <mergeCell ref="M10:N10"/>
    <mergeCell ref="B11:C11"/>
    <mergeCell ref="D11:H11"/>
    <mergeCell ref="I11:J11"/>
    <mergeCell ref="K11:L11"/>
    <mergeCell ref="M11:N11"/>
    <mergeCell ref="B12:C12"/>
    <mergeCell ref="D12:H12"/>
    <mergeCell ref="I12:J12"/>
    <mergeCell ref="K12:L12"/>
    <mergeCell ref="M12:N12"/>
    <mergeCell ref="B13:C13"/>
    <mergeCell ref="D13:H13"/>
    <mergeCell ref="I13:J13"/>
    <mergeCell ref="K13:L13"/>
    <mergeCell ref="M13:N13"/>
    <mergeCell ref="B14:C14"/>
    <mergeCell ref="D14:H14"/>
    <mergeCell ref="I14:J14"/>
    <mergeCell ref="K14:L14"/>
    <mergeCell ref="M14:N14"/>
    <mergeCell ref="B15:C15"/>
    <mergeCell ref="D15:H15"/>
    <mergeCell ref="I15:J15"/>
    <mergeCell ref="K15:L15"/>
    <mergeCell ref="M15:N15"/>
    <mergeCell ref="B16:C16"/>
    <mergeCell ref="D16:H16"/>
    <mergeCell ref="I16:J16"/>
    <mergeCell ref="K16:L16"/>
    <mergeCell ref="M16:N16"/>
    <mergeCell ref="B17:C17"/>
    <mergeCell ref="D17:H17"/>
    <mergeCell ref="I17:J17"/>
    <mergeCell ref="K17:L17"/>
    <mergeCell ref="M17:N17"/>
    <mergeCell ref="B18:C18"/>
    <mergeCell ref="D18:H18"/>
    <mergeCell ref="I18:J18"/>
    <mergeCell ref="K18:L18"/>
    <mergeCell ref="M18:N18"/>
    <mergeCell ref="B19:C19"/>
    <mergeCell ref="D19:H19"/>
    <mergeCell ref="I19:J19"/>
    <mergeCell ref="K19:L19"/>
    <mergeCell ref="M19:N19"/>
    <mergeCell ref="B20:C20"/>
    <mergeCell ref="D20:H20"/>
    <mergeCell ref="I20:J20"/>
    <mergeCell ref="K20:L20"/>
    <mergeCell ref="M20:N20"/>
    <mergeCell ref="B21:C21"/>
    <mergeCell ref="D21:H21"/>
    <mergeCell ref="I21:J21"/>
    <mergeCell ref="K21:L21"/>
    <mergeCell ref="M21:N21"/>
    <mergeCell ref="B22:C22"/>
    <mergeCell ref="D22:H22"/>
    <mergeCell ref="I22:J22"/>
    <mergeCell ref="K22:L22"/>
    <mergeCell ref="M22:N22"/>
    <mergeCell ref="B23:C23"/>
    <mergeCell ref="D23:H23"/>
    <mergeCell ref="I23:J23"/>
    <mergeCell ref="K23:L23"/>
    <mergeCell ref="M23:N23"/>
    <mergeCell ref="B24:C24"/>
    <mergeCell ref="D24:H24"/>
    <mergeCell ref="I24:J24"/>
    <mergeCell ref="K24:L24"/>
    <mergeCell ref="M24:N24"/>
    <mergeCell ref="B25:C25"/>
    <mergeCell ref="D25:H25"/>
    <mergeCell ref="I25:J25"/>
    <mergeCell ref="K25:L25"/>
    <mergeCell ref="M25:N25"/>
    <mergeCell ref="B26:C26"/>
    <mergeCell ref="D26:H26"/>
    <mergeCell ref="I26:J26"/>
    <mergeCell ref="K26:L26"/>
    <mergeCell ref="M26:N26"/>
    <mergeCell ref="B27:C27"/>
    <mergeCell ref="D27:H27"/>
    <mergeCell ref="I27:J27"/>
    <mergeCell ref="K27:L27"/>
    <mergeCell ref="M27:N27"/>
    <mergeCell ref="I31:J31"/>
    <mergeCell ref="K31:L31"/>
    <mergeCell ref="M31:N31"/>
    <mergeCell ref="B28:C28"/>
    <mergeCell ref="D28:H28"/>
    <mergeCell ref="I28:J28"/>
    <mergeCell ref="K28:L28"/>
    <mergeCell ref="M28:N28"/>
    <mergeCell ref="B29:C29"/>
    <mergeCell ref="D29:H29"/>
    <mergeCell ref="I29:J29"/>
    <mergeCell ref="K29:L29"/>
    <mergeCell ref="M29:N29"/>
    <mergeCell ref="B50:C50"/>
    <mergeCell ref="D50:H50"/>
    <mergeCell ref="I50:J50"/>
    <mergeCell ref="K50:L50"/>
    <mergeCell ref="M50:N50"/>
    <mergeCell ref="A4:A22"/>
    <mergeCell ref="B40:C40"/>
    <mergeCell ref="D40:H40"/>
    <mergeCell ref="I40:J40"/>
    <mergeCell ref="K40:L40"/>
    <mergeCell ref="M40:N40"/>
    <mergeCell ref="B41:C41"/>
    <mergeCell ref="D41:H41"/>
    <mergeCell ref="I41:J41"/>
    <mergeCell ref="K41:L41"/>
    <mergeCell ref="M41:N41"/>
    <mergeCell ref="A23:A50"/>
    <mergeCell ref="B30:C30"/>
    <mergeCell ref="D30:H30"/>
    <mergeCell ref="I30:J30"/>
    <mergeCell ref="K30:L30"/>
    <mergeCell ref="M30:N30"/>
    <mergeCell ref="B31:C31"/>
    <mergeCell ref="D31:H31"/>
    <mergeCell ref="D68:G68"/>
    <mergeCell ref="H68:I68"/>
    <mergeCell ref="J68:K68"/>
    <mergeCell ref="D76:G76"/>
    <mergeCell ref="I76:J76"/>
    <mergeCell ref="K76:L76"/>
    <mergeCell ref="M76:N76"/>
    <mergeCell ref="K49:L49"/>
    <mergeCell ref="M49:N49"/>
    <mergeCell ref="M56:N56"/>
    <mergeCell ref="J64:K64"/>
    <mergeCell ref="M64:N64"/>
    <mergeCell ref="A58:N60"/>
    <mergeCell ref="A57:O57"/>
    <mergeCell ref="D61:G61"/>
    <mergeCell ref="J61:K61"/>
    <mergeCell ref="M61:N61"/>
    <mergeCell ref="D64:G64"/>
    <mergeCell ref="J63:K63"/>
    <mergeCell ref="M63:N63"/>
    <mergeCell ref="D62:G62"/>
    <mergeCell ref="J62:K62"/>
    <mergeCell ref="B63:B64"/>
    <mergeCell ref="A63:A64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Марианна Викторовна Арканова</cp:lastModifiedBy>
  <cp:revision>29</cp:revision>
  <cp:lastPrinted>2025-03-19T09:09:50Z</cp:lastPrinted>
  <dcterms:created xsi:type="dcterms:W3CDTF">2006-09-16T00:00:00Z</dcterms:created>
  <dcterms:modified xsi:type="dcterms:W3CDTF">2026-07-09T09:27:06Z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