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wmf" ContentType="image/x-wmf"/>
  <Override PartName="/xl/media/image2.wmf" ContentType="image/x-wmf"/>
  <Override PartName="/xl/media/image3.wmf" ContentType="image/x-wmf"/>
  <Override PartName="/xl/media/image4.wmf" ContentType="image/x-wmf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definedNames>
    <definedName function="false" hidden="false" localSheetId="0" name="_xlnm.Print_Area" vbProcedure="false">Лист1!$A$1:$N$16</definedName>
    <definedName function="false" hidden="false" localSheetId="0" name="_GoBack" vbProcedure="false">лист1!#REF!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<sst xmlns="http://schemas.openxmlformats.org/spreadsheetml/2006/main" count="34" uniqueCount="29">
  <si>
    <t xml:space="preserve">Обоснование начальной (максимальной) цены контракта
Начальная (максимальная) цена контракта сформирована Заказчиком в соответствии с требованиями п.1 ч.1 ст. 22 Закона о Контрактной системе                                                                                                                                                                                                                                       методом сопоставимых рыночных цен (анализа рынка)</t>
  </si>
  <si>
    <t xml:space="preserve">№ п/п</t>
  </si>
  <si>
    <t xml:space="preserve">Международное непатентованное или химическое или группировочное наименование</t>
  </si>
  <si>
    <t xml:space="preserve">Ед. изм.</t>
  </si>
  <si>
    <t xml:space="preserve">Кол-во </t>
  </si>
  <si>
    <t xml:space="preserve">Источники информации</t>
  </si>
  <si>
    <t xml:space="preserve">Однородность совокупности значений выявленных цен, используемых в расчете Н(М)ЦК, ЦКЕП</t>
  </si>
  <si>
    <t xml:space="preserve">Н(М)ЦК, ЦКЕП, определяемая методом сопоставимых рыночных цен                 (анализа рынка)*</t>
  </si>
  <si>
    <t xml:space="preserve">КП 1 (вход. № 543 от 07.07.2026г.)</t>
  </si>
  <si>
    <t xml:space="preserve">КП 2 (вход. № 544 от 07.07.2026г.)</t>
  </si>
  <si>
    <t xml:space="preserve">КП 3 (вход. № 545 от 07.07.2026г.)</t>
  </si>
  <si>
    <t xml:space="preserve">Средняя арифметическая цена за единицу &lt;ц&gt; </t>
  </si>
  <si>
    <t xml:space="preserve">Среднее квадратичное отклонение</t>
  </si>
  <si>
    <r>
      <rPr>
        <b val="true"/>
        <sz val="9"/>
        <color rgb="FF000000"/>
        <rFont val="Times New Roman"/>
        <family val="1"/>
        <charset val="204"/>
      </rPr>
      <t xml:space="preserve">Коэффициент вариации цен V (%) </t>
    </r>
    <r>
      <rPr>
        <i val="true"/>
        <sz val="9"/>
        <color rgb="FF000000"/>
        <rFont val="Times New Roman"/>
        <family val="1"/>
        <charset val="204"/>
      </rPr>
      <t xml:space="preserve">(не должен превышать 33%)</t>
    </r>
  </si>
  <si>
    <r>
      <rPr>
        <b val="true"/>
        <sz val="9"/>
        <color rgb="FF000000"/>
        <rFont val="Times New Roman"/>
        <family val="1"/>
        <charset val="204"/>
      </rPr>
      <t xml:space="preserve">Расчет Н(М)ЦК по формуле</t>
    </r>
    <r>
      <rPr>
        <sz val="9"/>
        <color rgb="FF000000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</si>
  <si>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Цена за единицу изм. минимальная (руб.)</t>
  </si>
  <si>
    <t xml:space="preserve">Цена за единицу изм. с округлением (вниз) до сотых долей после запятой (руб.)</t>
  </si>
  <si>
    <t xml:space="preserve">Н(М)ЦК, ЦКЕП контракта с учетом округления цены за единицу (руб.)</t>
  </si>
  <si>
    <t xml:space="preserve">Фамотидин</t>
  </si>
  <si>
    <t xml:space="preserve">упак.</t>
  </si>
  <si>
    <t xml:space="preserve">Амброксол</t>
  </si>
  <si>
    <t xml:space="preserve">Амитриптилин</t>
  </si>
  <si>
    <t xml:space="preserve">Ко-тримоксазол [Сульфаметоксазол+Триметоприм]</t>
  </si>
  <si>
    <t xml:space="preserve">Ксилометазолин</t>
  </si>
  <si>
    <t xml:space="preserve">Метилпреднизолон</t>
  </si>
  <si>
    <t xml:space="preserve">В результате проведённого расчёта Н(М)ЦК контракта составила: 68 575 рублей 00 копеек</t>
  </si>
  <si>
    <t xml:space="preserve">Шестьдесят восемь тысяч пятьсот семьдесят пять рублей 00 копеек</t>
  </si>
  <si>
    <t xml:space="preserve">* Цена, согласно п. 3.21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** Цена за единицу в руб. и коп. с НДС приведенная Заказчиком  в соответствие с учетом, выделенных лимитов финансирования согласно п. 3.14 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Обоснование начальной (максимальной) цены контракта, при этом начальная (максимальная) цена контракта определяется и обосновывается  посредством применения следующего метода:
1) метод сопоставимых рыночных цен (анализа рынка);
Методические рекомендации по применению методов определения начальной (максимальной) цены контракта утверждены приказом Министерства экономического развития Российской Федерации от 02.10.2013г.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*** В целях определения НМЦК использована ценовая информация  от Поставщиков  (Подрядчиков, Исполнителей), обладающих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Полученные от Поставщиков (Подрядчиков, Исполнителей) цены товара, работы, услуги.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 и услуг.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</si>
  <si>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Расчёт произвёл:________________________________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</si>
</sst>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.00"/>
    <numFmt numFmtId="167" formatCode="#,##0.00_р_."/>
    <numFmt numFmtId="168" formatCode="#,##0.00"/>
  </numFmts>
  <fonts count="17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b val="true"/>
      <sz val="9"/>
      <color rgb="FF000000"/>
      <name val="Times New Roman"/>
      <family val="1"/>
      <charset val="204"/>
    </font>
    <font>
      <i val="true"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 val="true"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nos"/>
      <family val="0"/>
      <charset val="128"/>
    </font>
    <font>
      <sz val="10"/>
      <name val="Times New Roman"/>
      <family val="1"/>
      <charset val="204"/>
    </font>
    <font>
      <b val="true"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b val="true"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2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3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4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0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3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<Relationship Id="rId3" Type="http://schemas.openxmlformats.org/officeDocument/2006/relationships/image" Target="../media/image3.wmf"/><Relationship Id="rId4" Type="http://schemas.openxmlformats.org/officeDocument/2006/relationships/image" Target="../media/image4.wmf"/><Relationship Id="rId5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247680</xdr:colOff>
      <xdr:row>2</xdr:row>
      <xdr:rowOff>1571760</xdr:rowOff>
    </xdr:from>
    <xdr:to>
      <xdr:col>10</xdr:col>
      <xdr:colOff>1203480</xdr:colOff>
      <xdr:row>2</xdr:row>
      <xdr:rowOff>1916640</xdr:rowOff>
    </xdr:to>
    <xdr:pic>
      <xdr:nvPicPr>
        <xdr:cNvPr id="0" name="Picture 5" descr=""/>
        <xdr:cNvPicPr/>
      </xdr:nvPicPr>
      <xdr:blipFill>
        <a:blip r:embed="rId1"/>
        <a:stretch/>
      </xdr:blipFill>
      <xdr:spPr>
        <a:xfrm>
          <a:off x="10978560" y="2752920"/>
          <a:ext cx="955800" cy="344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411480</xdr:colOff>
      <xdr:row>2</xdr:row>
      <xdr:rowOff>1621080</xdr:rowOff>
    </xdr:to>
    <xdr:pic>
      <xdr:nvPicPr>
        <xdr:cNvPr id="1" name="Picture 6" descr=""/>
        <xdr:cNvPicPr/>
      </xdr:nvPicPr>
      <xdr:blipFill>
        <a:blip r:embed="rId2"/>
        <a:stretch/>
      </xdr:blipFill>
      <xdr:spPr>
        <a:xfrm>
          <a:off x="10997640" y="2581200"/>
          <a:ext cx="144720" cy="221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9</xdr:col>
      <xdr:colOff>20520</xdr:colOff>
      <xdr:row>2</xdr:row>
      <xdr:rowOff>819360</xdr:rowOff>
    </xdr:from>
    <xdr:to>
      <xdr:col>9</xdr:col>
      <xdr:colOff>810360</xdr:colOff>
      <xdr:row>2</xdr:row>
      <xdr:rowOff>1164240</xdr:rowOff>
    </xdr:to>
    <xdr:pic>
      <xdr:nvPicPr>
        <xdr:cNvPr id="2" name="Picture 1" descr=""/>
        <xdr:cNvPicPr/>
      </xdr:nvPicPr>
      <xdr:blipFill>
        <a:blip r:embed="rId3"/>
        <a:stretch/>
      </xdr:blipFill>
      <xdr:spPr>
        <a:xfrm>
          <a:off x="9704160" y="2000520"/>
          <a:ext cx="789840" cy="344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8</xdr:col>
      <xdr:colOff>14760</xdr:colOff>
      <xdr:row>2</xdr:row>
      <xdr:rowOff>600480</xdr:rowOff>
    </xdr:from>
    <xdr:to>
      <xdr:col>8</xdr:col>
      <xdr:colOff>864360</xdr:colOff>
      <xdr:row>2</xdr:row>
      <xdr:rowOff>1031040</xdr:rowOff>
    </xdr:to>
    <xdr:pic>
      <xdr:nvPicPr>
        <xdr:cNvPr id="3" name="Picture 2" descr=""/>
        <xdr:cNvPicPr/>
      </xdr:nvPicPr>
      <xdr:blipFill>
        <a:blip r:embed="rId4"/>
        <a:stretch/>
      </xdr:blipFill>
      <xdr:spPr>
        <a:xfrm>
          <a:off x="8711640" y="1781640"/>
          <a:ext cx="849600" cy="430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411480</xdr:colOff>
      <xdr:row>2</xdr:row>
      <xdr:rowOff>1621080</xdr:rowOff>
    </xdr:to>
    <xdr:pic>
      <xdr:nvPicPr>
        <xdr:cNvPr id="4" name="Picture 6" descr=""/>
        <xdr:cNvPicPr/>
      </xdr:nvPicPr>
      <xdr:blipFill>
        <a:blip r:embed="rId5"/>
        <a:stretch/>
      </xdr:blipFill>
      <xdr:spPr>
        <a:xfrm>
          <a:off x="10997640" y="2581200"/>
          <a:ext cx="144720" cy="2210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1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24" activeCellId="0" sqref="F24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5.14"/>
    <col collapsed="false" customWidth="true" hidden="false" outlineLevel="0" max="2" min="2" style="2" width="46.37"/>
    <col collapsed="false" customWidth="true" hidden="false" outlineLevel="0" max="3" min="3" style="2" width="9.14"/>
    <col collapsed="false" customWidth="true" hidden="false" outlineLevel="0" max="4" min="4" style="3" width="9.14"/>
    <col collapsed="false" customWidth="true" hidden="false" outlineLevel="0" max="5" min="5" style="2" width="12.15"/>
    <col collapsed="false" customWidth="true" hidden="false" outlineLevel="0" max="6" min="6" style="2" width="12.29"/>
    <col collapsed="false" customWidth="true" hidden="false" outlineLevel="0" max="7" min="7" style="2" width="12.71"/>
    <col collapsed="false" customWidth="true" hidden="false" outlineLevel="0" max="8" min="8" style="1" width="16.43"/>
    <col collapsed="false" customWidth="true" hidden="false" outlineLevel="0" max="9" min="9" style="1" width="14"/>
    <col collapsed="false" customWidth="true" hidden="false" outlineLevel="0" max="10" min="10" style="1" width="14.86"/>
    <col collapsed="false" customWidth="true" hidden="false" outlineLevel="0" max="11" min="11" style="1" width="22.29"/>
    <col collapsed="false" customWidth="true" hidden="false" outlineLevel="0" max="12" min="12" style="1" width="15.14"/>
    <col collapsed="false" customWidth="true" hidden="false" outlineLevel="0" max="13" min="13" style="1" width="16"/>
    <col collapsed="false" customWidth="true" hidden="false" outlineLevel="0" max="14" min="14" style="1" width="13.71"/>
    <col collapsed="false" customWidth="true" hidden="false" outlineLevel="0" max="15" min="15" style="1" width="13.57"/>
  </cols>
  <sheetData>
    <row r="1" customFormat="false" ht="57.75" hidden="false" customHeight="true" outlineLevel="0" collapsed="false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customFormat="false" ht="35.25" hidden="false" customHeight="true" outlineLevel="0" collapsed="false">
      <c r="A2" s="5" t="s">
        <v>1</v>
      </c>
      <c r="B2" s="5" t="s">
        <v>2</v>
      </c>
      <c r="C2" s="5" t="s">
        <v>3</v>
      </c>
      <c r="D2" s="6" t="s">
        <v>4</v>
      </c>
      <c r="E2" s="7" t="s">
        <v>5</v>
      </c>
      <c r="F2" s="7"/>
      <c r="G2" s="7"/>
      <c r="H2" s="8" t="s">
        <v>6</v>
      </c>
      <c r="I2" s="8"/>
      <c r="J2" s="8"/>
      <c r="K2" s="7" t="s">
        <v>7</v>
      </c>
      <c r="L2" s="7"/>
      <c r="M2" s="7"/>
      <c r="N2" s="7"/>
    </row>
    <row r="3" customFormat="false" ht="156.75" hidden="false" customHeight="true" outlineLevel="0" collapsed="false">
      <c r="A3" s="5"/>
      <c r="B3" s="5"/>
      <c r="C3" s="5"/>
      <c r="D3" s="6"/>
      <c r="E3" s="5" t="s">
        <v>8</v>
      </c>
      <c r="F3" s="5" t="s">
        <v>9</v>
      </c>
      <c r="G3" s="5" t="s">
        <v>10</v>
      </c>
      <c r="H3" s="7" t="s">
        <v>11</v>
      </c>
      <c r="I3" s="9" t="s">
        <v>12</v>
      </c>
      <c r="J3" s="9" t="s">
        <v>13</v>
      </c>
      <c r="K3" s="9" t="s">
        <v>14</v>
      </c>
      <c r="L3" s="10" t="s">
        <v>15</v>
      </c>
      <c r="M3" s="10" t="s">
        <v>16</v>
      </c>
      <c r="N3" s="10" t="s">
        <v>17</v>
      </c>
    </row>
    <row r="4" s="20" customFormat="true" ht="36.75" hidden="false" customHeight="true" outlineLevel="0" collapsed="false">
      <c r="A4" s="11" t="n">
        <v>1</v>
      </c>
      <c r="B4" s="12" t="s">
        <v>18</v>
      </c>
      <c r="C4" s="13" t="s">
        <v>19</v>
      </c>
      <c r="D4" s="14" t="n">
        <v>100</v>
      </c>
      <c r="E4" s="15" t="n">
        <v>84.4</v>
      </c>
      <c r="F4" s="15" t="n">
        <v>84.5</v>
      </c>
      <c r="G4" s="15" t="n">
        <v>84.5</v>
      </c>
      <c r="H4" s="16" t="n">
        <f aca="false">AVERAGEA(E4:G4)</f>
        <v>84.4666666666667</v>
      </c>
      <c r="I4" s="17" t="n">
        <f aca="false">SQRT(((SUM((POWER(G4-H4,2)),(POWER(F4-H4,2)),(POWER(E4-H4,2)))/(COLUMNS(E4:G4)-1))))</f>
        <v>0.0577350269189593</v>
      </c>
      <c r="J4" s="18" t="n">
        <f aca="false">ROUND(I4/H4*100,2)</f>
        <v>0.07</v>
      </c>
      <c r="K4" s="19" t="n">
        <f aca="false">D4*H4</f>
        <v>8446.66666666667</v>
      </c>
      <c r="L4" s="19" t="n">
        <f aca="false">E4</f>
        <v>84.4</v>
      </c>
      <c r="M4" s="19" t="n">
        <f aca="false">L4</f>
        <v>84.4</v>
      </c>
      <c r="N4" s="19" t="n">
        <f aca="false">M4*D4</f>
        <v>8440</v>
      </c>
    </row>
    <row r="5" s="20" customFormat="true" ht="36.75" hidden="false" customHeight="true" outlineLevel="0" collapsed="false">
      <c r="A5" s="11" t="n">
        <v>2</v>
      </c>
      <c r="B5" s="12" t="s">
        <v>20</v>
      </c>
      <c r="C5" s="13" t="s">
        <v>19</v>
      </c>
      <c r="D5" s="14" t="n">
        <v>12</v>
      </c>
      <c r="E5" s="15" t="n">
        <v>140</v>
      </c>
      <c r="F5" s="15" t="n">
        <v>249.9</v>
      </c>
      <c r="G5" s="15" t="n">
        <v>249.9</v>
      </c>
      <c r="H5" s="16" t="n">
        <f aca="false">AVERAGEA(E5:G5)</f>
        <v>213.266666666667</v>
      </c>
      <c r="I5" s="17" t="n">
        <f aca="false">SQRT(((SUM((POWER(G5-H5,2)),(POWER(F5-H5,2)),(POWER(E5-H5,2)))/(COLUMNS(E5:G5)-1))))</f>
        <v>63.4507945839399</v>
      </c>
      <c r="J5" s="18" t="n">
        <f aca="false">ROUND(I5/H5*100,2)</f>
        <v>29.75</v>
      </c>
      <c r="K5" s="19" t="n">
        <f aca="false">D5*H5</f>
        <v>2559.2</v>
      </c>
      <c r="L5" s="19" t="n">
        <f aca="false">E5</f>
        <v>140</v>
      </c>
      <c r="M5" s="19" t="n">
        <f aca="false">L5</f>
        <v>140</v>
      </c>
      <c r="N5" s="19" t="n">
        <f aca="false">M5*D5</f>
        <v>1680</v>
      </c>
    </row>
    <row r="6" s="20" customFormat="true" ht="36.75" hidden="false" customHeight="true" outlineLevel="0" collapsed="false">
      <c r="A6" s="11" t="n">
        <v>3</v>
      </c>
      <c r="B6" s="12" t="s">
        <v>21</v>
      </c>
      <c r="C6" s="13" t="s">
        <v>19</v>
      </c>
      <c r="D6" s="14" t="n">
        <v>20</v>
      </c>
      <c r="E6" s="15" t="n">
        <v>75.5</v>
      </c>
      <c r="F6" s="15" t="n">
        <v>75.8</v>
      </c>
      <c r="G6" s="15" t="n">
        <v>75.8</v>
      </c>
      <c r="H6" s="16" t="n">
        <f aca="false">AVERAGEA(E6:G6)</f>
        <v>75.7</v>
      </c>
      <c r="I6" s="17" t="n">
        <f aca="false">SQRT(((SUM((POWER(G6-H6,2)),(POWER(F6-H6,2)),(POWER(E6-H6,2)))/(COLUMNS(E6:G6)-1))))</f>
        <v>0.173205080756886</v>
      </c>
      <c r="J6" s="18" t="n">
        <f aca="false">ROUND(I6/H6*100,2)</f>
        <v>0.23</v>
      </c>
      <c r="K6" s="19" t="n">
        <f aca="false">D6*H6</f>
        <v>1514</v>
      </c>
      <c r="L6" s="19" t="n">
        <f aca="false">E6</f>
        <v>75.5</v>
      </c>
      <c r="M6" s="19" t="n">
        <f aca="false">L6</f>
        <v>75.5</v>
      </c>
      <c r="N6" s="19" t="n">
        <f aca="false">M6*D6</f>
        <v>1510</v>
      </c>
    </row>
    <row r="7" s="20" customFormat="true" ht="36.75" hidden="false" customHeight="true" outlineLevel="0" collapsed="false">
      <c r="A7" s="11" t="n">
        <v>4</v>
      </c>
      <c r="B7" s="12" t="s">
        <v>22</v>
      </c>
      <c r="C7" s="13" t="s">
        <v>19</v>
      </c>
      <c r="D7" s="14" t="n">
        <v>30</v>
      </c>
      <c r="E7" s="15" t="n">
        <v>413.5</v>
      </c>
      <c r="F7" s="15" t="n">
        <v>414.5</v>
      </c>
      <c r="G7" s="15" t="n">
        <v>414.5</v>
      </c>
      <c r="H7" s="16" t="n">
        <f aca="false">AVERAGEA(E7:G7)</f>
        <v>414.166666666667</v>
      </c>
      <c r="I7" s="17" t="n">
        <f aca="false">SQRT(((SUM((POWER(G7-H7,2)),(POWER(F7-H7,2)),(POWER(E7-H7,2)))/(COLUMNS(E7:G7)-1))))</f>
        <v>0.577350269189626</v>
      </c>
      <c r="J7" s="18" t="n">
        <f aca="false">ROUND(I7/H7*100,2)</f>
        <v>0.14</v>
      </c>
      <c r="K7" s="19" t="n">
        <f aca="false">D7*H7</f>
        <v>12425</v>
      </c>
      <c r="L7" s="19" t="n">
        <f aca="false">E7</f>
        <v>413.5</v>
      </c>
      <c r="M7" s="19" t="n">
        <f aca="false">L7</f>
        <v>413.5</v>
      </c>
      <c r="N7" s="19" t="n">
        <f aca="false">M7*D7</f>
        <v>12405</v>
      </c>
    </row>
    <row r="8" s="20" customFormat="true" ht="36.75" hidden="false" customHeight="true" outlineLevel="0" collapsed="false">
      <c r="A8" s="11" t="n">
        <v>5</v>
      </c>
      <c r="B8" s="12" t="s">
        <v>23</v>
      </c>
      <c r="C8" s="13" t="s">
        <v>19</v>
      </c>
      <c r="D8" s="14" t="n">
        <v>200</v>
      </c>
      <c r="E8" s="15" t="n">
        <v>61.1</v>
      </c>
      <c r="F8" s="15" t="n">
        <v>61.11</v>
      </c>
      <c r="G8" s="15" t="n">
        <v>61.11</v>
      </c>
      <c r="H8" s="16" t="n">
        <f aca="false">AVERAGEA(E8:G8)</f>
        <v>61.1066666666667</v>
      </c>
      <c r="I8" s="17" t="n">
        <f aca="false">SQRT(((SUM((POWER(G8-H8,2)),(POWER(F8-H8,2)),(POWER(E8-H8,2)))/(COLUMNS(E8:G8)-1))))</f>
        <v>0.00577350269189511</v>
      </c>
      <c r="J8" s="18" t="n">
        <f aca="false">ROUND(I8/H8*100,2)</f>
        <v>0.01</v>
      </c>
      <c r="K8" s="19" t="n">
        <f aca="false">D8*H8</f>
        <v>12221.3333333333</v>
      </c>
      <c r="L8" s="19" t="n">
        <f aca="false">E8</f>
        <v>61.1</v>
      </c>
      <c r="M8" s="19" t="n">
        <f aca="false">L8</f>
        <v>61.1</v>
      </c>
      <c r="N8" s="19" t="n">
        <f aca="false">M8*D8</f>
        <v>12220</v>
      </c>
    </row>
    <row r="9" s="20" customFormat="true" ht="36.75" hidden="false" customHeight="true" outlineLevel="0" collapsed="false">
      <c r="A9" s="11" t="n">
        <v>6</v>
      </c>
      <c r="B9" s="12" t="s">
        <v>24</v>
      </c>
      <c r="C9" s="13" t="s">
        <v>19</v>
      </c>
      <c r="D9" s="14" t="n">
        <v>64</v>
      </c>
      <c r="E9" s="15" t="n">
        <v>505</v>
      </c>
      <c r="F9" s="15" t="n">
        <v>508.3</v>
      </c>
      <c r="G9" s="15" t="n">
        <v>508.3</v>
      </c>
      <c r="H9" s="16" t="n">
        <f aca="false">AVERAGEA(E9:G9)</f>
        <v>507.2</v>
      </c>
      <c r="I9" s="17" t="n">
        <f aca="false">SQRT(((SUM((POWER(G9-H9,2)),(POWER(F9-H9,2)),(POWER(E9-H9,2)))/(COLUMNS(E9:G9)-1))))</f>
        <v>1.90525588832577</v>
      </c>
      <c r="J9" s="18" t="n">
        <f aca="false">ROUND(I9/H9*100,2)</f>
        <v>0.38</v>
      </c>
      <c r="K9" s="19" t="n">
        <f aca="false">D9*H9</f>
        <v>32460.8</v>
      </c>
      <c r="L9" s="19" t="n">
        <f aca="false">E9</f>
        <v>505</v>
      </c>
      <c r="M9" s="19" t="n">
        <f aca="false">L9</f>
        <v>505</v>
      </c>
      <c r="N9" s="19" t="n">
        <f aca="false">M9*D9</f>
        <v>32320</v>
      </c>
    </row>
    <row r="10" customFormat="false" ht="15" hidden="false" customHeight="false" outlineLevel="0" collapsed="false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19" t="n">
        <f aca="false">SUM(N4:N9)</f>
        <v>68575</v>
      </c>
    </row>
    <row r="11" customFormat="false" ht="15" hidden="false" customHeight="false" outlineLevel="0" collapsed="false">
      <c r="A11" s="22" t="s">
        <v>25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</row>
    <row r="12" customFormat="false" ht="15" hidden="false" customHeight="false" outlineLevel="0" collapsed="false">
      <c r="A12" s="23" t="s">
        <v>26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</row>
    <row r="13" customFormat="false" ht="15" hidden="false" customHeight="false" outlineLevel="0" collapsed="false">
      <c r="C13" s="24"/>
      <c r="D13" s="25"/>
      <c r="E13" s="25"/>
      <c r="F13" s="26"/>
      <c r="G13" s="24"/>
      <c r="H13" s="24"/>
      <c r="I13" s="24"/>
      <c r="J13" s="24"/>
      <c r="K13" s="24"/>
      <c r="L13" s="24"/>
      <c r="M13" s="24"/>
      <c r="N13" s="27"/>
    </row>
    <row r="14" customFormat="false" ht="169.4" hidden="false" customHeight="true" outlineLevel="0" collapsed="false">
      <c r="A14" s="28" t="s">
        <v>27</v>
      </c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</row>
    <row r="15" customFormat="false" ht="15" hidden="false" customHeight="false" outlineLevel="0" collapsed="false">
      <c r="A15" s="29" t="s">
        <v>28</v>
      </c>
      <c r="B15" s="29"/>
    </row>
    <row r="16" customFormat="false" ht="15" hidden="false" customHeight="false" outlineLevel="0" collapsed="false">
      <c r="A16" s="30"/>
      <c r="B16" s="30"/>
    </row>
  </sheetData>
  <mergeCells count="15">
    <mergeCell ref="A1:N1"/>
    <mergeCell ref="A2:A3"/>
    <mergeCell ref="B2:B3"/>
    <mergeCell ref="C2:C3"/>
    <mergeCell ref="D2:D3"/>
    <mergeCell ref="E2:G2"/>
    <mergeCell ref="H2:J2"/>
    <mergeCell ref="K2:N2"/>
    <mergeCell ref="A10:M10"/>
    <mergeCell ref="A11:N11"/>
    <mergeCell ref="A12:N12"/>
    <mergeCell ref="D13:E13"/>
    <mergeCell ref="A14:N14"/>
    <mergeCell ref="A15:B15"/>
    <mergeCell ref="A16:B16"/>
  </mergeCells>
  <printOptions headings="false" gridLines="false" gridLinesSet="true" horizontalCentered="false" verticalCentered="false"/>
  <pageMargins left="0.196527777777778" right="0.196527777777778" top="0.747916666666667" bottom="0.747916666666667" header="0.511811023622047" footer="0.511811023622047"/>
  <pageSetup paperSize="9" scale="58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327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cp:lastPrinted>2026-07-08T16:59:21Z</cp:lastPrinted>
  <dcterms:modified xsi:type="dcterms:W3CDTF">2026-07-08T16:57:56Z</dcterms:modified>
  <cp:revision>55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