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635"/>
  </bookViews>
  <sheets>
    <sheet name="Лист1" sheetId="9" r:id="rId1"/>
  </sheets>
  <definedNames>
    <definedName name="_xlnm._FilterDatabase" localSheetId="0" hidden="1">Лист1!$C$1:$C$40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9" l="1"/>
  <c r="N8" i="9" s="1"/>
  <c r="L9" i="9"/>
  <c r="N9" i="9" s="1"/>
  <c r="L10" i="9"/>
  <c r="N10" i="9" s="1"/>
  <c r="L7" i="9"/>
  <c r="I10" i="9" l="1"/>
  <c r="J10" i="9"/>
  <c r="K10" i="9" l="1"/>
  <c r="I8" i="9"/>
  <c r="J8" i="9"/>
  <c r="I9" i="9"/>
  <c r="J9" i="9"/>
  <c r="K8" i="9" l="1"/>
  <c r="K9" i="9"/>
  <c r="I7" i="9"/>
  <c r="J7" i="9"/>
  <c r="K7" i="9" l="1"/>
  <c r="N7" i="9" l="1"/>
  <c r="O7" i="9" s="1"/>
  <c r="I12" i="9" l="1"/>
</calcChain>
</file>

<file path=xl/sharedStrings.xml><?xml version="1.0" encoding="utf-8"?>
<sst xmlns="http://schemas.openxmlformats.org/spreadsheetml/2006/main" count="33" uniqueCount="27">
  <si>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</si>
  <si>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</si>
  <si>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</si>
  <si>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</si>
  <si>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</si>
  <si>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</si>
  <si>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</si>
  <si>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</si>
  <si>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>Наименование объекта закупки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</si>
  <si>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</si>
  <si>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</si>
  <si>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Ценовая информация без НДС (руб.)**</t>
  </si>
  <si>
    <t xml:space="preserve">Обоснование начальной цены единицы медицинского изделия, начальной суммы цен указанных единиц, максимального значения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</si>
  <si>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цена единицы медицинского изделия, с НДС, руб.</t>
  </si>
  <si>
    <t>Начальная сумма цен медицинского изделия, с НДС, руб.</t>
  </si>
  <si>
    <t xml:space="preserve"> Максимальное значение цены контракта, с НДС, руб.</t>
  </si>
  <si>
    <t>В результате проведенного расчета МЗЦК составила:</t>
  </si>
  <si>
    <t>Расчет НЦЕ, НСЕ, МЗЦК*</t>
  </si>
  <si>
    <t>Минимальное ценовое предложение без НДС (руб.)***</t>
  </si>
  <si>
    <t>НДС (%)****</t>
  </si>
  <si>
    <r>
      <t>Ценовое предложение № 5 от ___________ №____(</t>
    </r>
    <r>
      <rPr>
        <b/>
        <u/>
        <sz val="10"/>
        <color indexed="8"/>
        <rFont val="Times New Roman"/>
        <family val="1"/>
        <charset val="204"/>
      </rPr>
      <t>номер и дату указать  зарегистрированные в делопроизводстве учреждения )</t>
    </r>
  </si>
  <si>
    <r>
      <t>Ценовое предложение № 4 от ___________ №____</t>
    </r>
    <r>
      <rPr>
        <b/>
        <u/>
        <sz val="10"/>
        <color indexed="8"/>
        <rFont val="Times New Roman"/>
        <family val="1"/>
        <charset val="204"/>
      </rPr>
      <t>(номер и дату указать  зарегистрированные в делопроизводстве учреждения )</t>
    </r>
  </si>
  <si>
    <t>штука</t>
  </si>
  <si>
    <t>Набор белья для осмотра/хирургических процедур, стерильный, одноразового использования</t>
  </si>
  <si>
    <t>Ценовое предложение № 2 от  09.07.2026 г. №1136/01</t>
  </si>
  <si>
    <t>Ценовое предложение № 1 от 09.07.2026 г. №1138/01</t>
  </si>
  <si>
    <t>Ценовое предложение № 3 от  09.07.2026 г. №1137/01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</si>
</sst>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4" fontId="3" fillId="0" borderId="0" xfId="0" applyNumberFormat="1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0" xfId="0" applyFont="1" applyProtection="1">
      <protection locked="0"/>
    </xf>
    <xf numFmtId="4" fontId="8" fillId="0" borderId="0" xfId="0" applyNumberFormat="1" applyFont="1" applyProtection="1">
      <protection locked="0"/>
    </xf>
    <xf numFmtId="2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2" xfId="0" applyNumberFormat="1" applyFont="1" applyFill="1" applyBorder="1" applyAlignment="1" applyProtection="1">
      <alignment horizontal="center" vertical="center"/>
      <protection locked="0"/>
    </xf>
    <xf numFmtId="4" fontId="3" fillId="0" borderId="0" xfId="0" applyNumberFormat="1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2" fontId="3" fillId="0" borderId="0" xfId="0" applyNumberFormat="1" applyFont="1" applyFill="1" applyAlignment="1" applyProtection="1">
      <alignment vertical="center"/>
      <protection locked="0"/>
    </xf>
    <xf numFmtId="0" fontId="8" fillId="0" borderId="0" xfId="0" applyFont="1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2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/>
      <protection locked="0"/>
    </xf>
    <xf numFmtId="1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0" xfId="0" applyNumberFormat="1" applyFont="1" applyFill="1" applyAlignment="1" applyProtection="1">
      <alignment horizontal="center" vertical="center" wrapText="1"/>
      <protection hidden="1"/>
    </xf>
    <xf numFmtId="0" fontId="8" fillId="0" borderId="0" xfId="0" applyFont="1" applyFill="1" applyAlignment="1" applyProtection="1">
      <alignment horizontal="left" vertical="center"/>
      <protection locked="0"/>
    </xf>
    <xf numFmtId="4" fontId="8" fillId="0" borderId="0" xfId="0" applyNumberFormat="1" applyFont="1" applyFill="1" applyProtection="1"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/>
    <xf numFmtId="0" fontId="8" fillId="0" borderId="8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right" vertical="center"/>
      <protection locked="0"/>
    </xf>
    <xf numFmtId="0" fontId="2" fillId="0" borderId="0" xfId="0" applyFont="1" applyFill="1" applyAlignment="1" applyProtection="1">
      <alignment horizontal="left" vertical="top" wrapText="1"/>
      <protection locked="0"/>
    </xf>
    <xf numFmtId="2" fontId="3" fillId="3" borderId="1" xfId="0" applyNumberFormat="1" applyFont="1" applyFill="1" applyBorder="1" applyAlignment="1" applyProtection="1">
      <alignment horizontal="center" vertical="top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wrapText="1"/>
      <protection locked="0"/>
    </xf>
    <xf numFmtId="2" fontId="3" fillId="0" borderId="0" xfId="0" applyNumberFormat="1" applyFont="1" applyFill="1" applyAlignment="1" applyProtection="1">
      <alignment horizontal="righ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4" fontId="2" fillId="0" borderId="3" xfId="0" applyNumberFormat="1" applyFont="1" applyFill="1" applyBorder="1" applyAlignment="1" applyProtection="1">
      <alignment horizontal="center" vertical="center" wrapText="1"/>
      <protection hidden="1"/>
    </xf>
    <xf numFmtId="4" fontId="2" fillId="0" borderId="9" xfId="0" applyNumberFormat="1" applyFont="1" applyFill="1" applyBorder="1" applyAlignment="1" applyProtection="1">
      <alignment horizontal="center" vertical="center" wrapText="1"/>
      <protection hidden="1"/>
    </xf>
    <xf numFmtId="4" fontId="2" fillId="0" borderId="2" xfId="0" applyNumberFormat="1" applyFont="1" applyFill="1" applyBorder="1" applyAlignment="1" applyProtection="1">
      <alignment horizontal="center" vertical="center" wrapText="1"/>
      <protection hidden="1"/>
    </xf>
    <xf numFmtId="4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9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2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5</xdr:row>
      <xdr:rowOff>952500</xdr:rowOff>
    </xdr:from>
    <xdr:to>
      <xdr:col>11</xdr:col>
      <xdr:colOff>0</xdr:colOff>
      <xdr:row>5</xdr:row>
      <xdr:rowOff>1304925</xdr:rowOff>
    </xdr:to>
    <xdr:pic>
      <xdr:nvPicPr>
        <xdr:cNvPr id="8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27710</xdr:colOff>
      <xdr:row>5</xdr:row>
      <xdr:rowOff>666750</xdr:rowOff>
    </xdr:from>
    <xdr:to>
      <xdr:col>9</xdr:col>
      <xdr:colOff>1027835</xdr:colOff>
      <xdr:row>5</xdr:row>
      <xdr:rowOff>1102302</xdr:rowOff>
    </xdr:to>
    <xdr:pic>
      <xdr:nvPicPr>
        <xdr:cNvPr id="9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4483" y="2788227"/>
          <a:ext cx="1000125" cy="435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8"/>
  <sheetViews>
    <sheetView tabSelected="1" zoomScale="85" zoomScaleNormal="85" workbookViewId="0">
      <selection activeCell="R7" sqref="R7:R10"/>
    </sheetView>
  </sheetViews>
  <sheetFormatPr defaultRowHeight="12.75" x14ac:dyDescent="0.2"/>
  <cols>
    <col min="1" max="1" width="6.140625" style="8" customWidth="1"/>
    <col min="2" max="2" width="29.140625" style="7" customWidth="1"/>
    <col min="3" max="3" width="9" style="8" customWidth="1"/>
    <col min="4" max="4" width="16.85546875" style="8" customWidth="1"/>
    <col min="5" max="5" width="17.42578125" style="8" customWidth="1"/>
    <col min="6" max="6" width="16.42578125" style="8" customWidth="1"/>
    <col min="7" max="7" width="15.42578125" style="8" hidden="1" customWidth="1"/>
    <col min="8" max="8" width="15.140625" style="8" hidden="1" customWidth="1"/>
    <col min="9" max="9" width="19.85546875" style="9" customWidth="1"/>
    <col min="10" max="10" width="16.28515625" style="8" customWidth="1"/>
    <col min="11" max="12" width="14.85546875" style="8" customWidth="1"/>
    <col min="13" max="13" width="11.42578125" style="8" customWidth="1"/>
    <col min="14" max="14" width="16.140625" style="8" customWidth="1"/>
    <col min="15" max="15" width="14.140625" style="8" customWidth="1"/>
    <col min="16" max="16" width="18.7109375" style="8" customWidth="1"/>
    <col min="17" max="18" width="12.85546875" style="8" customWidth="1"/>
    <col min="19" max="16384" width="9.140625" style="8"/>
  </cols>
  <sheetData>
    <row r="1" spans="1:16" ht="48.75" customHeight="1" x14ac:dyDescent="0.2">
      <c r="A1" s="27" t="s">
        <v>12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6" x14ac:dyDescent="0.2">
      <c r="A2" s="4"/>
      <c r="B2" s="5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/>
    </row>
    <row r="3" spans="1:16" ht="25.5" customHeight="1" x14ac:dyDescent="0.2">
      <c r="A3" s="28" t="s">
        <v>5</v>
      </c>
      <c r="B3" s="29"/>
      <c r="C3" s="30" t="s">
        <v>6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2"/>
    </row>
    <row r="4" spans="1:16" x14ac:dyDescent="0.2">
      <c r="A4" s="30" t="s">
        <v>17</v>
      </c>
      <c r="B4" s="31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2"/>
    </row>
    <row r="5" spans="1:16" ht="40.5" customHeight="1" x14ac:dyDescent="0.2">
      <c r="A5" s="46" t="s">
        <v>0</v>
      </c>
      <c r="B5" s="47" t="s">
        <v>8</v>
      </c>
      <c r="C5" s="56" t="s">
        <v>1</v>
      </c>
      <c r="D5" s="42" t="s">
        <v>11</v>
      </c>
      <c r="E5" s="42"/>
      <c r="F5" s="42"/>
      <c r="G5" s="42"/>
      <c r="H5" s="42"/>
      <c r="I5" s="38" t="s">
        <v>2</v>
      </c>
      <c r="J5" s="38"/>
      <c r="K5" s="38"/>
      <c r="L5" s="54" t="s">
        <v>18</v>
      </c>
      <c r="M5" s="44" t="s">
        <v>19</v>
      </c>
      <c r="N5" s="42" t="s">
        <v>13</v>
      </c>
      <c r="O5" s="39" t="s">
        <v>14</v>
      </c>
      <c r="P5" s="34" t="s">
        <v>15</v>
      </c>
    </row>
    <row r="6" spans="1:16" ht="132" customHeight="1" x14ac:dyDescent="0.2">
      <c r="A6" s="47"/>
      <c r="B6" s="46"/>
      <c r="C6" s="56"/>
      <c r="D6" s="16" t="s">
        <v>25</v>
      </c>
      <c r="E6" s="16" t="s">
        <v>24</v>
      </c>
      <c r="F6" s="16" t="s">
        <v>26</v>
      </c>
      <c r="G6" s="2" t="s">
        <v>21</v>
      </c>
      <c r="H6" s="2" t="s">
        <v>20</v>
      </c>
      <c r="I6" s="3" t="s">
        <v>9</v>
      </c>
      <c r="J6" s="1" t="s">
        <v>3</v>
      </c>
      <c r="K6" s="1" t="s">
        <v>4</v>
      </c>
      <c r="L6" s="55"/>
      <c r="M6" s="45"/>
      <c r="N6" s="43"/>
      <c r="O6" s="40"/>
      <c r="P6" s="35"/>
    </row>
    <row r="7" spans="1:16" ht="51" x14ac:dyDescent="0.2">
      <c r="A7" s="19">
        <v>1</v>
      </c>
      <c r="B7" s="20" t="s">
        <v>23</v>
      </c>
      <c r="C7" s="21" t="s">
        <v>22</v>
      </c>
      <c r="D7" s="22">
        <v>250</v>
      </c>
      <c r="E7" s="22">
        <v>227.27</v>
      </c>
      <c r="F7" s="22">
        <v>268</v>
      </c>
      <c r="G7" s="20"/>
      <c r="H7" s="20"/>
      <c r="I7" s="22">
        <f>ROUND(AVERAGE(D7,E7,F7,G7,H7),2)</f>
        <v>248.42</v>
      </c>
      <c r="J7" s="22">
        <f>STDEV(D7:H7)</f>
        <v>20.410723488728493</v>
      </c>
      <c r="K7" s="22">
        <f>J7/I7*100</f>
        <v>8.2162158798520615</v>
      </c>
      <c r="L7" s="10">
        <f>MIN(D7:F7)</f>
        <v>227.27</v>
      </c>
      <c r="M7" s="18">
        <v>10</v>
      </c>
      <c r="N7" s="17">
        <f>ROUND(L7+(L7*(M7/100)),2)</f>
        <v>250</v>
      </c>
      <c r="O7" s="48">
        <f>N7+N8+N9+N10</f>
        <v>2412</v>
      </c>
      <c r="P7" s="51">
        <v>600000</v>
      </c>
    </row>
    <row r="8" spans="1:16" ht="50.25" customHeight="1" x14ac:dyDescent="0.2">
      <c r="A8" s="19">
        <v>2</v>
      </c>
      <c r="B8" s="23" t="s">
        <v>23</v>
      </c>
      <c r="C8" s="21" t="s">
        <v>22</v>
      </c>
      <c r="D8" s="22">
        <v>1500</v>
      </c>
      <c r="E8" s="22">
        <v>1363.64</v>
      </c>
      <c r="F8" s="22">
        <v>1605</v>
      </c>
      <c r="G8" s="20"/>
      <c r="H8" s="20"/>
      <c r="I8" s="22">
        <f t="shared" ref="I8:I9" si="0">ROUND(AVERAGE(D8,E8,F8,G8,H8),2)</f>
        <v>1489.55</v>
      </c>
      <c r="J8" s="22">
        <f t="shared" ref="J8:J9" si="1">STDEV(D8:H8)</f>
        <v>121.01907508047366</v>
      </c>
      <c r="K8" s="22">
        <f t="shared" ref="K8:K9" si="2">J8/I8*100</f>
        <v>8.1245392957922622</v>
      </c>
      <c r="L8" s="10">
        <f t="shared" ref="L8:L10" si="3">MIN(D8:F8)</f>
        <v>1363.64</v>
      </c>
      <c r="M8" s="11">
        <v>10</v>
      </c>
      <c r="N8" s="17">
        <f t="shared" ref="N8:N10" si="4">ROUND(L8+(L8*(M8/100)),2)</f>
        <v>1500</v>
      </c>
      <c r="O8" s="49"/>
      <c r="P8" s="52"/>
    </row>
    <row r="9" spans="1:16" ht="51" x14ac:dyDescent="0.2">
      <c r="A9" s="19">
        <v>3</v>
      </c>
      <c r="B9" s="23" t="s">
        <v>23</v>
      </c>
      <c r="C9" s="21" t="s">
        <v>22</v>
      </c>
      <c r="D9" s="22">
        <v>232.73</v>
      </c>
      <c r="E9" s="22">
        <v>211.82</v>
      </c>
      <c r="F9" s="22">
        <v>249</v>
      </c>
      <c r="G9" s="20"/>
      <c r="H9" s="20"/>
      <c r="I9" s="22">
        <f t="shared" si="0"/>
        <v>231.18</v>
      </c>
      <c r="J9" s="22">
        <f t="shared" si="1"/>
        <v>18.638192866620237</v>
      </c>
      <c r="K9" s="22">
        <f t="shared" si="2"/>
        <v>8.0621995270439637</v>
      </c>
      <c r="L9" s="10">
        <f t="shared" si="3"/>
        <v>211.82</v>
      </c>
      <c r="M9" s="11">
        <v>10</v>
      </c>
      <c r="N9" s="17">
        <f t="shared" si="4"/>
        <v>233</v>
      </c>
      <c r="O9" s="49"/>
      <c r="P9" s="52"/>
    </row>
    <row r="10" spans="1:16" ht="51" x14ac:dyDescent="0.2">
      <c r="A10" s="20">
        <v>4</v>
      </c>
      <c r="B10" s="23" t="s">
        <v>23</v>
      </c>
      <c r="C10" s="21" t="s">
        <v>22</v>
      </c>
      <c r="D10" s="22">
        <v>429.09</v>
      </c>
      <c r="E10" s="22">
        <v>390</v>
      </c>
      <c r="F10" s="22">
        <v>459</v>
      </c>
      <c r="G10" s="20"/>
      <c r="H10" s="20"/>
      <c r="I10" s="22">
        <f t="shared" ref="I10" si="5">ROUND(AVERAGE(D10,E10,F10,G10,H10),2)</f>
        <v>426.03</v>
      </c>
      <c r="J10" s="22">
        <f t="shared" ref="J10" si="6">STDEV(D10:H10)</f>
        <v>34.601628574389387</v>
      </c>
      <c r="K10" s="22">
        <f t="shared" ref="K10" si="7">J10/I10*100</f>
        <v>8.121876059054383</v>
      </c>
      <c r="L10" s="10">
        <f t="shared" si="3"/>
        <v>390</v>
      </c>
      <c r="M10" s="11">
        <v>10</v>
      </c>
      <c r="N10" s="17">
        <f t="shared" si="4"/>
        <v>429</v>
      </c>
      <c r="O10" s="50"/>
      <c r="P10" s="53"/>
    </row>
    <row r="11" spans="1:16" x14ac:dyDescent="0.2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24"/>
      <c r="P11" s="15"/>
    </row>
    <row r="12" spans="1:16" s="15" customFormat="1" x14ac:dyDescent="0.2">
      <c r="A12" s="36" t="s">
        <v>16</v>
      </c>
      <c r="B12" s="36"/>
      <c r="C12" s="36"/>
      <c r="D12" s="36"/>
      <c r="E12" s="36"/>
      <c r="F12" s="36"/>
      <c r="G12" s="36"/>
      <c r="H12" s="36"/>
      <c r="I12" s="12">
        <f>P7</f>
        <v>600000</v>
      </c>
      <c r="J12" s="13" t="s">
        <v>7</v>
      </c>
      <c r="K12" s="13"/>
      <c r="L12" s="13"/>
      <c r="M12" s="13"/>
      <c r="N12" s="13"/>
      <c r="O12" s="14"/>
    </row>
    <row r="13" spans="1:16" x14ac:dyDescent="0.2">
      <c r="A13" s="37" t="s">
        <v>10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15"/>
    </row>
    <row r="14" spans="1:16" x14ac:dyDescent="0.2">
      <c r="A14" s="15"/>
      <c r="B14" s="25"/>
      <c r="C14" s="15"/>
      <c r="D14" s="15"/>
      <c r="E14" s="15"/>
      <c r="F14" s="15"/>
      <c r="G14" s="15"/>
      <c r="H14" s="15"/>
      <c r="I14" s="26"/>
      <c r="J14" s="15"/>
      <c r="K14" s="15"/>
      <c r="L14" s="15"/>
      <c r="M14" s="15"/>
      <c r="N14" s="15"/>
      <c r="O14" s="15"/>
      <c r="P14" s="15"/>
    </row>
    <row r="15" spans="1:16" x14ac:dyDescent="0.2">
      <c r="A15" s="15"/>
      <c r="B15" s="25"/>
      <c r="C15" s="15"/>
      <c r="D15" s="15"/>
      <c r="E15" s="15"/>
      <c r="F15" s="15"/>
      <c r="G15" s="15"/>
      <c r="H15" s="15"/>
      <c r="I15" s="26"/>
      <c r="J15" s="15"/>
      <c r="K15" s="15"/>
      <c r="L15" s="15"/>
      <c r="M15" s="15"/>
      <c r="N15" s="15"/>
      <c r="O15" s="15"/>
      <c r="P15" s="15"/>
    </row>
    <row r="19" ht="42" customHeight="1" x14ac:dyDescent="0.2"/>
    <row r="21" ht="36.75" customHeight="1" x14ac:dyDescent="0.2"/>
    <row r="28" ht="35.25" customHeight="1" x14ac:dyDescent="0.2"/>
  </sheetData>
  <sheetProtection deleteColumns="0"/>
  <mergeCells count="19">
    <mergeCell ref="P7:P10"/>
    <mergeCell ref="L5:L6"/>
    <mergeCell ref="B5:B6"/>
    <mergeCell ref="C5:C6"/>
    <mergeCell ref="D5:H5"/>
    <mergeCell ref="A12:H12"/>
    <mergeCell ref="A13:O13"/>
    <mergeCell ref="I5:K5"/>
    <mergeCell ref="O5:O6"/>
    <mergeCell ref="A11:N11"/>
    <mergeCell ref="N5:N6"/>
    <mergeCell ref="M5:M6"/>
    <mergeCell ref="A5:A6"/>
    <mergeCell ref="O7:O10"/>
    <mergeCell ref="A1:O1"/>
    <mergeCell ref="A3:B3"/>
    <mergeCell ref="C3:P3"/>
    <mergeCell ref="A4:P4"/>
    <mergeCell ref="P5:P6"/>
  </mergeCells>
  <pageMargins left="0.7" right="0.7" top="0.75" bottom="0.75" header="0.3" footer="0.3"/>
  <pageSetup paperSize="9" scale="5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2026-07-09T10:37:52Z</dcterms:modified>
</cp:coreProperties>
</file>