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в работе\"/>
    </mc:Choice>
  </mc:AlternateContent>
  <bookViews>
    <workbookView xWindow="0" yWindow="0" windowWidth="28770" windowHeight="12060" firstSheet="1" activeTab="1"/>
  </bookViews>
  <sheets>
    <sheet name="162" sheetId="3" r:id="rId1"/>
    <sheet name="397" sheetId="15" r:id="rId2"/>
  </sheets>
  <calcPr calcId="152511"/>
</workbook>
</file>

<file path=xl/calcChain.xml><?xml version="1.0" encoding="utf-8"?>
<calcChain xmlns="http://schemas.openxmlformats.org/spreadsheetml/2006/main">
  <c r="I12" i="15" l="1"/>
  <c r="J12" i="15" s="1"/>
  <c r="H12" i="15"/>
  <c r="L12" i="15" s="1"/>
  <c r="M12" i="15" s="1"/>
  <c r="N12" i="15" s="1"/>
  <c r="K12" i="15" l="1"/>
  <c r="G9" i="3"/>
  <c r="F9" i="3"/>
  <c r="I11" i="15" l="1"/>
  <c r="I10" i="15"/>
  <c r="H9" i="3"/>
  <c r="L9" i="3" s="1"/>
  <c r="M9" i="3" s="1"/>
  <c r="N9" i="3" s="1"/>
  <c r="I9" i="15" l="1"/>
  <c r="H9" i="15"/>
  <c r="L9" i="15" s="1"/>
  <c r="M9" i="15" s="1"/>
  <c r="N9" i="15" s="1"/>
  <c r="H10" i="15"/>
  <c r="L10" i="15" s="1"/>
  <c r="M10" i="15" s="1"/>
  <c r="N10" i="15" s="1"/>
  <c r="H11" i="15"/>
  <c r="L11" i="15" s="1"/>
  <c r="M11" i="15" s="1"/>
  <c r="N11" i="15" s="1"/>
  <c r="K9" i="3"/>
  <c r="I9" i="3"/>
  <c r="J9" i="3" s="1"/>
  <c r="K9" i="15" l="1"/>
  <c r="J10" i="15"/>
  <c r="K11" i="15"/>
  <c r="J11" i="15"/>
  <c r="J9" i="15"/>
  <c r="N13" i="15"/>
  <c r="K10" i="15"/>
  <c r="N11" i="3" l="1"/>
</calcChain>
</file>

<file path=xl/sharedStrings.xml><?xml version="1.0" encoding="utf-8"?>
<sst xmlns="http://schemas.openxmlformats.org/spreadsheetml/2006/main" count="56" uniqueCount="39">
  <si>
    <t>№    п/п</t>
  </si>
  <si>
    <t>Ед.изм.</t>
  </si>
  <si>
    <t>Кол-во</t>
  </si>
  <si>
    <t>Цена за ед. услуги, с НДС, руб.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</si>
  <si>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</si>
  <si>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рынка)*</t>
  </si>
  <si>
    <t>Средняя арифметическая цена за единицу &lt;Ц&gt;</t>
  </si>
  <si>
    <t>Среднее квадратичное отклонение</t>
  </si>
  <si>
    <t>Коэффи­циент вариации цен V (%)</t>
  </si>
  <si>
    <t>Расчет Н(М)ЦК по формуле</t>
  </si>
  <si>
    <t>Цена за единицу изм. (руб.), в т.ч. НДС</t>
  </si>
  <si>
    <t>Цена за единицу изм. с округлением (вниз) до сотых долей после запетой (руб.), в т.ч. НДС</t>
  </si>
  <si>
    <t>(не должен превышать 33%)</t>
  </si>
  <si>
    <t>М. кв.</t>
  </si>
  <si>
    <r>
      <t>3</t>
    </r>
    <r>
      <rPr>
        <sz val="7"/>
        <color theme="1"/>
        <rFont val="Times New Roman"/>
        <family val="1"/>
        <charset val="204"/>
      </rPr>
      <t xml:space="preserve">             </t>
    </r>
    <r>
      <rPr>
        <sz val="8"/>
        <color theme="1"/>
        <rFont val="Times New Roman"/>
        <family val="1"/>
        <charset val="204"/>
      </rPr>
      <t> </t>
    </r>
  </si>
  <si>
    <t xml:space="preserve">Директор </t>
  </si>
  <si>
    <t xml:space="preserve">Кутепова Наталья Александровна </t>
  </si>
  <si>
    <t>Директор</t>
  </si>
  <si>
    <t xml:space="preserve">Стоимость </t>
  </si>
  <si>
    <t>Государственное бюджетное общеобразовательное учреждение центр образования № 162 Кировского района Санкт-Петербурга</t>
  </si>
  <si>
    <t>Наименование услуги</t>
  </si>
  <si>
    <t>ЦП 1 вх. от 23.01.2025 № 1</t>
  </si>
  <si>
    <t>ЦП 2 вх. от 23.01.2025 № 2</t>
  </si>
  <si>
    <t>ЦП 3 вх. от 23.01.2025 № 3</t>
  </si>
  <si>
    <t xml:space="preserve">Обоснование начальной (максимальной) цены контракта 
Обоснованной признается закупка, осуществляемая в соответствии с положениями статей 19 и 22 Закона.
Начальная (максимальная) цена контракта (начальная сумма цен единицы товара, работы, услуги)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метода: Метод сопоставимых рыночных цен (анализа рынка).
Валюта, используемая для формирования цены контракта и расчетов с поставщиками (исполнителями, подрядчиками), - рубль Российской Федерации.
</t>
  </si>
  <si>
    <t>Оказание услуг по огнезащитной обработке деревянных конструкций лаком</t>
  </si>
  <si>
    <t>Государственное  бюджетное  общеобразовательное учреждение 
гимназия №397 Кировского района Санкт_петербурга имени Г.В.Старовойтовой</t>
  </si>
  <si>
    <t>Матвеева Татьяна Евгеньевна</t>
  </si>
  <si>
    <t>Проверка наличия цепи между заземлителями и заземлёнными элементами (металлосвязь)</t>
  </si>
  <si>
    <t>линия</t>
  </si>
  <si>
    <t>токоприемник</t>
  </si>
  <si>
    <t>точка</t>
  </si>
  <si>
    <t>Измерение сопротивляния заземляющих у стройств (контур заземления)</t>
  </si>
  <si>
    <t>контур</t>
  </si>
  <si>
    <t>КП 1 вх. от 10.04.2026 №28</t>
  </si>
  <si>
    <t>КП 2 вх. от 10.04.2026 №29</t>
  </si>
  <si>
    <t>КП  вх. от 10.04.2026 №30</t>
  </si>
  <si>
    <t>Измерение сопротивления изоляции мегаомметром:кабельных и других линий напряжением до 1000 В,предназначенных для передачи элнектроэнергии к распределител ным устройствам,щитам,шкафам,коммутационным аппаратам и электропотребителям</t>
  </si>
  <si>
    <t>Замер полного сопротивления цепи" фаза-нуль"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</si>
</sst>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Arial"/>
    </font>
    <font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u/>
      <sz val="11"/>
      <color theme="10"/>
      <name val="Arial"/>
      <family val="2"/>
      <charset val="204"/>
    </font>
    <font>
      <sz val="9"/>
      <color theme="1"/>
      <name val="Times New Roman"/>
      <family val="1"/>
      <charset val="204"/>
    </font>
    <font>
      <sz val="7.5"/>
      <color theme="1"/>
      <name val="Times New Roman"/>
      <family val="1"/>
      <charset val="204"/>
    </font>
    <font>
      <sz val="7.5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11"/>
      <color theme="1"/>
      <name val="Arial"/>
      <family val="2"/>
      <charset val="204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2">
    <xf numFmtId="0" fontId="0" fillId="0" borderId="0" xfId="0" applyFont="1" applyAlignment="1"/>
    <xf numFmtId="0" fontId="3" fillId="0" borderId="0" xfId="1" applyAlignment="1"/>
    <xf numFmtId="0" fontId="0" fillId="0" borderId="0" xfId="0" applyBorder="1"/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2" fontId="7" fillId="0" borderId="8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2" fontId="10" fillId="0" borderId="0" xfId="0" applyNumberFormat="1" applyFont="1" applyAlignment="1"/>
    <xf numFmtId="2" fontId="7" fillId="0" borderId="10" xfId="0" applyNumberFormat="1" applyFont="1" applyBorder="1" applyAlignment="1">
      <alignment horizontal="center" vertical="center" wrapText="1"/>
    </xf>
    <xf numFmtId="0" fontId="0" fillId="0" borderId="0" xfId="0" applyFont="1" applyAlignment="1"/>
    <xf numFmtId="2" fontId="5" fillId="2" borderId="1" xfId="0" applyNumberFormat="1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0" fontId="0" fillId="2" borderId="0" xfId="0" applyFont="1" applyFill="1" applyAlignment="1"/>
    <xf numFmtId="0" fontId="2" fillId="2" borderId="0" xfId="0" applyFont="1" applyFill="1" applyAlignment="1"/>
    <xf numFmtId="0" fontId="1" fillId="2" borderId="0" xfId="0" applyFont="1" applyFill="1" applyAlignment="1"/>
    <xf numFmtId="0" fontId="1" fillId="0" borderId="11" xfId="0" applyFont="1" applyBorder="1" applyAlignment="1">
      <alignment horizontal="center" wrapText="1"/>
    </xf>
    <xf numFmtId="0" fontId="0" fillId="0" borderId="1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vertical="center" wrapText="1"/>
    </xf>
    <xf numFmtId="0" fontId="0" fillId="0" borderId="8" xfId="0" applyFill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2" borderId="0" xfId="1" applyFill="1" applyAlignment="1">
      <alignment wrapText="1"/>
    </xf>
    <xf numFmtId="0" fontId="5" fillId="2" borderId="3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topLeftCell="A4" workbookViewId="0">
      <selection activeCell="B9" sqref="B9"/>
    </sheetView>
  </sheetViews>
  <sheetFormatPr defaultRowHeight="14.25" x14ac:dyDescent="0.2"/>
  <cols>
    <col min="1" max="1" width="4.875" customWidth="1"/>
    <col min="2" max="2" width="19" customWidth="1"/>
  </cols>
  <sheetData>
    <row r="1" spans="1:14" x14ac:dyDescent="0.2">
      <c r="A1" s="1" t="s">
        <v>19</v>
      </c>
    </row>
    <row r="2" spans="1:14" ht="171" customHeight="1" x14ac:dyDescent="0.2">
      <c r="A2" s="25" t="s">
        <v>24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4" s="2" customFormat="1" ht="25.5" customHeight="1" x14ac:dyDescent="0.2">
      <c r="A3" s="27" t="s">
        <v>0</v>
      </c>
      <c r="B3" s="28" t="s">
        <v>20</v>
      </c>
      <c r="C3" s="28" t="s">
        <v>1</v>
      </c>
      <c r="D3" s="29" t="s">
        <v>2</v>
      </c>
      <c r="E3" s="28" t="s">
        <v>3</v>
      </c>
      <c r="F3" s="28"/>
      <c r="G3" s="28"/>
      <c r="H3" s="28" t="s">
        <v>4</v>
      </c>
      <c r="I3" s="28"/>
      <c r="J3" s="29"/>
      <c r="K3" s="28" t="s">
        <v>5</v>
      </c>
      <c r="L3" s="28"/>
      <c r="M3" s="28"/>
      <c r="N3" s="28"/>
    </row>
    <row r="4" spans="1:14" s="2" customFormat="1" ht="29.25" customHeight="1" x14ac:dyDescent="0.2">
      <c r="A4" s="27"/>
      <c r="B4" s="28"/>
      <c r="C4" s="28"/>
      <c r="D4" s="30"/>
      <c r="E4" s="32" t="s">
        <v>21</v>
      </c>
      <c r="F4" s="32" t="s">
        <v>22</v>
      </c>
      <c r="G4" s="32" t="s">
        <v>23</v>
      </c>
      <c r="H4" s="28" t="s">
        <v>6</v>
      </c>
      <c r="I4" s="35" t="s">
        <v>7</v>
      </c>
      <c r="J4" s="3" t="s">
        <v>8</v>
      </c>
      <c r="K4" s="4" t="s">
        <v>9</v>
      </c>
      <c r="L4" s="36" t="s">
        <v>10</v>
      </c>
      <c r="M4" s="37" t="s">
        <v>11</v>
      </c>
      <c r="N4" s="37" t="s">
        <v>18</v>
      </c>
    </row>
    <row r="5" spans="1:14" s="2" customFormat="1" ht="29.25" x14ac:dyDescent="0.2">
      <c r="A5" s="27"/>
      <c r="B5" s="28"/>
      <c r="C5" s="28"/>
      <c r="D5" s="30"/>
      <c r="E5" s="33"/>
      <c r="F5" s="33"/>
      <c r="G5" s="33"/>
      <c r="H5" s="28"/>
      <c r="I5" s="35"/>
      <c r="J5" s="5" t="s">
        <v>12</v>
      </c>
      <c r="K5" s="6"/>
      <c r="L5" s="36"/>
      <c r="M5" s="37"/>
      <c r="N5" s="37"/>
    </row>
    <row r="6" spans="1:14" s="2" customFormat="1" x14ac:dyDescent="0.2">
      <c r="A6" s="27"/>
      <c r="B6" s="28"/>
      <c r="C6" s="28"/>
      <c r="D6" s="30"/>
      <c r="E6" s="33"/>
      <c r="F6" s="33"/>
      <c r="G6" s="33"/>
      <c r="H6" s="28"/>
      <c r="I6" s="35"/>
      <c r="J6" s="7"/>
      <c r="K6" s="6"/>
      <c r="L6" s="36"/>
      <c r="M6" s="37"/>
      <c r="N6" s="37"/>
    </row>
    <row r="7" spans="1:14" s="2" customFormat="1" x14ac:dyDescent="0.2">
      <c r="A7" s="27"/>
      <c r="B7" s="28"/>
      <c r="C7" s="28"/>
      <c r="D7" s="30"/>
      <c r="E7" s="33"/>
      <c r="F7" s="33"/>
      <c r="G7" s="33"/>
      <c r="H7" s="28"/>
      <c r="I7" s="35"/>
      <c r="J7" s="7"/>
      <c r="K7" s="6"/>
      <c r="L7" s="36"/>
      <c r="M7" s="37"/>
      <c r="N7" s="37"/>
    </row>
    <row r="8" spans="1:14" s="2" customFormat="1" x14ac:dyDescent="0.2">
      <c r="A8" s="27"/>
      <c r="B8" s="28"/>
      <c r="C8" s="28"/>
      <c r="D8" s="31"/>
      <c r="E8" s="34"/>
      <c r="F8" s="34"/>
      <c r="G8" s="34"/>
      <c r="H8" s="28"/>
      <c r="I8" s="35"/>
      <c r="J8" s="8"/>
      <c r="K8" s="9"/>
      <c r="L8" s="36"/>
      <c r="M8" s="37"/>
      <c r="N8" s="37"/>
    </row>
    <row r="9" spans="1:14" s="2" customFormat="1" ht="64.5" customHeight="1" x14ac:dyDescent="0.2">
      <c r="A9" s="10">
        <v>1</v>
      </c>
      <c r="B9" s="11" t="s">
        <v>25</v>
      </c>
      <c r="C9" s="12" t="s">
        <v>13</v>
      </c>
      <c r="D9" s="16">
        <v>9</v>
      </c>
      <c r="E9" s="13">
        <v>550</v>
      </c>
      <c r="F9" s="13">
        <f>580</f>
        <v>580</v>
      </c>
      <c r="G9" s="13">
        <f>620</f>
        <v>620</v>
      </c>
      <c r="H9" s="13">
        <f>AVERAGE(E9:G9)</f>
        <v>583.33333333333337</v>
      </c>
      <c r="I9" s="13">
        <f>STDEVA(E9:G9)</f>
        <v>35.118845842842461</v>
      </c>
      <c r="J9" s="13">
        <f>I9/H9*100</f>
        <v>6.0203735730587074</v>
      </c>
      <c r="K9" s="14">
        <f>D9*H9</f>
        <v>5250</v>
      </c>
      <c r="L9" s="14">
        <f>H9</f>
        <v>583.33333333333337</v>
      </c>
      <c r="M9" s="13">
        <f>ROUND(L9,2)</f>
        <v>583.33000000000004</v>
      </c>
      <c r="N9" s="13">
        <f>ROUND(M9*D9,2)</f>
        <v>5249.97</v>
      </c>
    </row>
    <row r="10" spans="1:14" x14ac:dyDescent="0.2">
      <c r="H10" s="18"/>
    </row>
    <row r="11" spans="1:14" ht="15" x14ac:dyDescent="0.25">
      <c r="N11" s="17">
        <f>SUM(N9:N10)</f>
        <v>5249.97</v>
      </c>
    </row>
    <row r="12" spans="1:14" x14ac:dyDescent="0.2">
      <c r="B12" s="19" t="s">
        <v>15</v>
      </c>
      <c r="H12" s="19" t="s">
        <v>16</v>
      </c>
    </row>
  </sheetData>
  <mergeCells count="16">
    <mergeCell ref="A2:N2"/>
    <mergeCell ref="A3:A8"/>
    <mergeCell ref="B3:B8"/>
    <mergeCell ref="C3:C8"/>
    <mergeCell ref="E3:G3"/>
    <mergeCell ref="D3:D8"/>
    <mergeCell ref="K3:N3"/>
    <mergeCell ref="E4:E8"/>
    <mergeCell ref="F4:F8"/>
    <mergeCell ref="G4:G8"/>
    <mergeCell ref="H4:H8"/>
    <mergeCell ref="I4:I8"/>
    <mergeCell ref="L4:L8"/>
    <mergeCell ref="M4:M8"/>
    <mergeCell ref="N4:N8"/>
    <mergeCell ref="H3:J3"/>
  </mergeCells>
  <pageMargins left="0.7" right="0.7" top="0.75" bottom="0.75" header="0.3" footer="0.3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6"/>
  <sheetViews>
    <sheetView tabSelected="1" workbookViewId="0">
      <selection activeCell="B12" sqref="B12"/>
    </sheetView>
  </sheetViews>
  <sheetFormatPr defaultRowHeight="14.25" x14ac:dyDescent="0.2"/>
  <cols>
    <col min="1" max="1" width="4.875" customWidth="1"/>
    <col min="2" max="2" width="19" customWidth="1"/>
    <col min="14" max="14" width="10.75" customWidth="1"/>
  </cols>
  <sheetData>
    <row r="1" spans="1:14" ht="31.5" customHeight="1" x14ac:dyDescent="0.2">
      <c r="A1" s="38" t="s">
        <v>26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4" ht="173.25" customHeight="1" x14ac:dyDescent="0.2">
      <c r="A2" s="25" t="s">
        <v>24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4" s="2" customFormat="1" ht="25.5" customHeight="1" x14ac:dyDescent="0.2">
      <c r="A3" s="27" t="s">
        <v>0</v>
      </c>
      <c r="B3" s="28" t="s">
        <v>20</v>
      </c>
      <c r="C3" s="28" t="s">
        <v>1</v>
      </c>
      <c r="D3" s="29" t="s">
        <v>2</v>
      </c>
      <c r="E3" s="28" t="s">
        <v>3</v>
      </c>
      <c r="F3" s="28"/>
      <c r="G3" s="28"/>
      <c r="H3" s="28" t="s">
        <v>4</v>
      </c>
      <c r="I3" s="28"/>
      <c r="J3" s="29"/>
      <c r="K3" s="28" t="s">
        <v>5</v>
      </c>
      <c r="L3" s="28"/>
      <c r="M3" s="28"/>
      <c r="N3" s="28"/>
    </row>
    <row r="4" spans="1:14" s="2" customFormat="1" ht="29.25" customHeight="1" x14ac:dyDescent="0.2">
      <c r="A4" s="27"/>
      <c r="B4" s="28"/>
      <c r="C4" s="28"/>
      <c r="D4" s="30"/>
      <c r="E4" s="39" t="s">
        <v>34</v>
      </c>
      <c r="F4" s="39" t="s">
        <v>35</v>
      </c>
      <c r="G4" s="39" t="s">
        <v>36</v>
      </c>
      <c r="H4" s="28" t="s">
        <v>6</v>
      </c>
      <c r="I4" s="35" t="s">
        <v>7</v>
      </c>
      <c r="J4" s="3" t="s">
        <v>8</v>
      </c>
      <c r="K4" s="4" t="s">
        <v>9</v>
      </c>
      <c r="L4" s="36" t="s">
        <v>10</v>
      </c>
      <c r="M4" s="37" t="s">
        <v>11</v>
      </c>
      <c r="N4" s="37" t="s">
        <v>18</v>
      </c>
    </row>
    <row r="5" spans="1:14" s="2" customFormat="1" ht="29.25" x14ac:dyDescent="0.2">
      <c r="A5" s="27"/>
      <c r="B5" s="28"/>
      <c r="C5" s="28"/>
      <c r="D5" s="30"/>
      <c r="E5" s="40"/>
      <c r="F5" s="40"/>
      <c r="G5" s="40"/>
      <c r="H5" s="28"/>
      <c r="I5" s="35"/>
      <c r="J5" s="5" t="s">
        <v>12</v>
      </c>
      <c r="K5" s="6"/>
      <c r="L5" s="36"/>
      <c r="M5" s="37"/>
      <c r="N5" s="37"/>
    </row>
    <row r="6" spans="1:14" s="2" customFormat="1" x14ac:dyDescent="0.2">
      <c r="A6" s="27"/>
      <c r="B6" s="28"/>
      <c r="C6" s="28"/>
      <c r="D6" s="30"/>
      <c r="E6" s="40"/>
      <c r="F6" s="40"/>
      <c r="G6" s="40"/>
      <c r="H6" s="28"/>
      <c r="I6" s="35"/>
      <c r="J6" s="7"/>
      <c r="K6" s="6"/>
      <c r="L6" s="36"/>
      <c r="M6" s="37"/>
      <c r="N6" s="37"/>
    </row>
    <row r="7" spans="1:14" s="2" customFormat="1" x14ac:dyDescent="0.2">
      <c r="A7" s="27"/>
      <c r="B7" s="28"/>
      <c r="C7" s="28"/>
      <c r="D7" s="30"/>
      <c r="E7" s="40"/>
      <c r="F7" s="40"/>
      <c r="G7" s="40"/>
      <c r="H7" s="28"/>
      <c r="I7" s="35"/>
      <c r="J7" s="7"/>
      <c r="K7" s="6"/>
      <c r="L7" s="36"/>
      <c r="M7" s="37"/>
      <c r="N7" s="37"/>
    </row>
    <row r="8" spans="1:14" s="2" customFormat="1" x14ac:dyDescent="0.2">
      <c r="A8" s="27"/>
      <c r="B8" s="28"/>
      <c r="C8" s="28"/>
      <c r="D8" s="31"/>
      <c r="E8" s="41"/>
      <c r="F8" s="41"/>
      <c r="G8" s="41"/>
      <c r="H8" s="28"/>
      <c r="I8" s="35"/>
      <c r="J8" s="8"/>
      <c r="K8" s="9"/>
      <c r="L8" s="36"/>
      <c r="M8" s="37"/>
      <c r="N8" s="37"/>
    </row>
    <row r="9" spans="1:14" s="2" customFormat="1" ht="123.75" x14ac:dyDescent="0.2">
      <c r="A9" s="10">
        <v>1</v>
      </c>
      <c r="B9" s="11" t="s">
        <v>37</v>
      </c>
      <c r="C9" s="12" t="s">
        <v>29</v>
      </c>
      <c r="D9" s="20">
        <v>173</v>
      </c>
      <c r="E9" s="13">
        <v>250</v>
      </c>
      <c r="F9" s="13">
        <v>240</v>
      </c>
      <c r="G9" s="13">
        <v>245</v>
      </c>
      <c r="H9" s="13">
        <f>AVERAGE(E9:G9)</f>
        <v>245</v>
      </c>
      <c r="I9" s="13">
        <f>STDEVA(E9:G9)</f>
        <v>5</v>
      </c>
      <c r="J9" s="13">
        <f>I9/H9*100</f>
        <v>2.0408163265306123</v>
      </c>
      <c r="K9" s="14">
        <f>D9*H9</f>
        <v>42385</v>
      </c>
      <c r="L9" s="14">
        <f>H9</f>
        <v>245</v>
      </c>
      <c r="M9" s="13">
        <f>ROUND(L9,2)</f>
        <v>245</v>
      </c>
      <c r="N9" s="13">
        <f>M9*D9</f>
        <v>42385</v>
      </c>
    </row>
    <row r="10" spans="1:14" s="2" customFormat="1" ht="33.75" x14ac:dyDescent="0.2">
      <c r="A10" s="10">
        <v>2</v>
      </c>
      <c r="B10" s="11" t="s">
        <v>38</v>
      </c>
      <c r="C10" s="12" t="s">
        <v>30</v>
      </c>
      <c r="D10" s="20">
        <v>36</v>
      </c>
      <c r="E10" s="13">
        <v>300</v>
      </c>
      <c r="F10" s="13">
        <v>290</v>
      </c>
      <c r="G10" s="13">
        <v>297</v>
      </c>
      <c r="H10" s="13">
        <f t="shared" ref="H10:H11" si="0">AVERAGE(E10:G10)</f>
        <v>295.66666666666669</v>
      </c>
      <c r="I10" s="13">
        <f t="shared" ref="I10" si="1">STDEVA(E10:G10)</f>
        <v>5.1316014394468841</v>
      </c>
      <c r="J10" s="13">
        <f t="shared" ref="J10:J11" si="2">I10/H10*100</f>
        <v>1.7356036435558795</v>
      </c>
      <c r="K10" s="14">
        <f t="shared" ref="K10:K11" si="3">D10*H10</f>
        <v>10644</v>
      </c>
      <c r="L10" s="14">
        <f t="shared" ref="L10:L11" si="4">H10</f>
        <v>295.66666666666669</v>
      </c>
      <c r="M10" s="13">
        <f t="shared" ref="M10:M11" si="5">ROUND(L10,2)</f>
        <v>295.67</v>
      </c>
      <c r="N10" s="13">
        <f t="shared" ref="N10:N11" si="6">M10*D10</f>
        <v>10644.12</v>
      </c>
    </row>
    <row r="11" spans="1:14" s="2" customFormat="1" ht="45" x14ac:dyDescent="0.2">
      <c r="A11" s="15" t="s">
        <v>14</v>
      </c>
      <c r="B11" s="11" t="s">
        <v>28</v>
      </c>
      <c r="C11" s="12" t="s">
        <v>31</v>
      </c>
      <c r="D11" s="21">
        <v>36</v>
      </c>
      <c r="E11" s="13">
        <v>99</v>
      </c>
      <c r="F11" s="13">
        <v>100</v>
      </c>
      <c r="G11" s="13">
        <v>101</v>
      </c>
      <c r="H11" s="13">
        <f t="shared" si="0"/>
        <v>100</v>
      </c>
      <c r="I11" s="13">
        <f>STDEVA(E11:G11)</f>
        <v>1</v>
      </c>
      <c r="J11" s="13">
        <f t="shared" si="2"/>
        <v>1</v>
      </c>
      <c r="K11" s="14">
        <f t="shared" si="3"/>
        <v>3600</v>
      </c>
      <c r="L11" s="14">
        <f t="shared" si="4"/>
        <v>100</v>
      </c>
      <c r="M11" s="13">
        <f t="shared" si="5"/>
        <v>100</v>
      </c>
      <c r="N11" s="13">
        <f t="shared" si="6"/>
        <v>3600</v>
      </c>
    </row>
    <row r="12" spans="1:14" s="2" customFormat="1" ht="33.75" x14ac:dyDescent="0.2">
      <c r="A12" s="15" t="s">
        <v>14</v>
      </c>
      <c r="B12" s="11" t="s">
        <v>32</v>
      </c>
      <c r="C12" s="12" t="s">
        <v>33</v>
      </c>
      <c r="D12" s="21">
        <v>1</v>
      </c>
      <c r="E12" s="13">
        <v>650</v>
      </c>
      <c r="F12" s="13">
        <v>600</v>
      </c>
      <c r="G12" s="13">
        <v>700</v>
      </c>
      <c r="H12" s="13">
        <f t="shared" ref="H12" si="7">AVERAGE(E12:G12)</f>
        <v>650</v>
      </c>
      <c r="I12" s="13">
        <f>STDEVA(E12:G12)</f>
        <v>50</v>
      </c>
      <c r="J12" s="13">
        <f t="shared" ref="J12" si="8">I12/H12*100</f>
        <v>7.6923076923076925</v>
      </c>
      <c r="K12" s="14">
        <f t="shared" ref="K12" si="9">D12*H12</f>
        <v>650</v>
      </c>
      <c r="L12" s="14">
        <f t="shared" ref="L12" si="10">H12</f>
        <v>650</v>
      </c>
      <c r="M12" s="13">
        <f t="shared" ref="M12" si="11">ROUND(L12,2)</f>
        <v>650</v>
      </c>
      <c r="N12" s="13">
        <f t="shared" ref="N12" si="12">M12*D12</f>
        <v>650</v>
      </c>
    </row>
    <row r="13" spans="1:14" ht="15" x14ac:dyDescent="0.25">
      <c r="B13" s="19"/>
      <c r="N13" s="17">
        <f>SUM(N9:N12)</f>
        <v>57279.12</v>
      </c>
    </row>
    <row r="14" spans="1:14" s="22" customFormat="1" x14ac:dyDescent="0.2">
      <c r="B14" s="23" t="s">
        <v>17</v>
      </c>
      <c r="G14" s="24" t="s">
        <v>27</v>
      </c>
    </row>
    <row r="26" hidden="1" x14ac:dyDescent="0.2"/>
  </sheetData>
  <mergeCells count="17">
    <mergeCell ref="N4:N8"/>
    <mergeCell ref="A1:N1"/>
    <mergeCell ref="A3:A8"/>
    <mergeCell ref="B3:B8"/>
    <mergeCell ref="C3:C8"/>
    <mergeCell ref="D3:D8"/>
    <mergeCell ref="E3:G3"/>
    <mergeCell ref="H3:J3"/>
    <mergeCell ref="K3:N3"/>
    <mergeCell ref="E4:E8"/>
    <mergeCell ref="F4:F8"/>
    <mergeCell ref="G4:G8"/>
    <mergeCell ref="H4:H8"/>
    <mergeCell ref="I4:I8"/>
    <mergeCell ref="L4:L8"/>
    <mergeCell ref="M4:M8"/>
    <mergeCell ref="A2:N2"/>
  </mergeCells>
  <pageMargins left="0.7" right="0.7" top="0.75" bottom="0.75" header="0.3" footer="0.3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162</vt:lpstr>
      <vt:lpstr>397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2025-03-10T12:09:51Z</cp:lastPrinted>
  <dcterms:created xsi:type="dcterms:W3CDTF">2021-11-18T05:41:01Z</dcterms:created>
  <dcterms:modified xsi:type="dcterms:W3CDTF">2026-04-20T08:47:44Z</dcterms:modified>
</cp:coreProperties>
</file>