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6290" windowHeight="10650"/>
  </bookViews>
  <sheets>
    <sheet name="НМЦ " sheetId="4" r:id="rId1"/>
  </sheets>
  <calcPr calcId="162913"/>
</workbook>
</file>

<file path=xl/calcChain.xml><?xml version="1.0" encoding="utf-8"?>
<calcChain xmlns="http://schemas.openxmlformats.org/spreadsheetml/2006/main">
  <c r="N4" i="4" l="1"/>
  <c r="R4" i="4" l="1"/>
  <c r="M4" i="4" l="1"/>
  <c r="J4" i="4"/>
  <c r="K4" i="4" s="1"/>
  <c r="L4" i="4" s="1"/>
  <c r="R5" i="4" l="1"/>
</calcChain>
</file>

<file path=xl/sharedStrings.xml><?xml version="1.0" encoding="utf-8"?>
<sst xmlns="http://schemas.openxmlformats.org/spreadsheetml/2006/main" count="29" uniqueCount="26">
  <si>
    <t>Наименование товара</t>
  </si>
  <si>
    <t>шт</t>
  </si>
  <si>
    <t>Кол-во</t>
  </si>
  <si>
    <t>Обоснование начальной (максимальной) цены контракта</t>
  </si>
  <si>
    <t>№</t>
  </si>
  <si>
    <t>Код КТРУ</t>
  </si>
  <si>
    <t>Код ККН</t>
  </si>
  <si>
    <t>Ед. изм</t>
  </si>
  <si>
    <t>Коммерческие предложения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</si>
  <si>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</si>
  <si>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</si>
  <si>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</si>
  <si>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</si>
  <si>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t>Цена за единицу изм. Минимальная* (руб.)</t>
  </si>
  <si>
    <t>Предельная цена в соответствии с Распоряжением Комитета по государственному заказу Санкт‑Петербурга от 31.05.2018 № 100-р, руб.</t>
  </si>
  <si>
    <t>№ по Приложению №2 к ПП СПб № 489</t>
  </si>
  <si>
    <t>В результате проведенного расчета НМЦК контракта составила, руб.:</t>
  </si>
  <si>
    <t>*</t>
  </si>
  <si>
    <t>Поставшик№1, вход.№100/1</t>
  </si>
  <si>
    <t>Поставшик№2, вход.№100/2</t>
  </si>
  <si>
    <t>Поставшик№3, вход.№ 100/3</t>
  </si>
  <si>
    <t>Прибор приемно-контрольный и управления охранно-пожарный ППКОПУ "R3-Рубеж-2ОП" Рубеж Rbz-319538</t>
  </si>
  <si>
    <t>26.30.50.112</t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</si>
  <si>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</si>
  <si>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rFont val="Times New Roman"/>
        <family val="1"/>
        <charset val="204"/>
      </rPr>
      <t>Расчет НМЦК по формуле</t>
    </r>
    <r>
      <rPr>
        <sz val="1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</si>
  <si>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Начальная цена  товара с учетом округления цены за единицу (руб.)**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</si>
</sst>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0" fillId="0" borderId="0" applyFill="0" applyProtection="0"/>
  </cellStyleXfs>
  <cellXfs count="52">
    <xf numFmtId="0" fontId="0" fillId="0" borderId="0" xfId="0"/>
    <xf numFmtId="4" fontId="4" fillId="2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horizontal="left" vertical="top" wrapText="1"/>
    </xf>
    <xf numFmtId="0" fontId="4" fillId="2" borderId="1" xfId="0" applyNumberFormat="1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  <xf numFmtId="4" fontId="7" fillId="0" borderId="1" xfId="0" applyNumberFormat="1" applyFont="1" applyFill="1" applyBorder="1" applyAlignment="1">
      <alignment horizontal="center" vertical="top"/>
    </xf>
    <xf numFmtId="4" fontId="8" fillId="0" borderId="1" xfId="0" applyNumberFormat="1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>
      <alignment horizontal="right" vertical="center"/>
    </xf>
    <xf numFmtId="0" fontId="2" fillId="0" borderId="0" xfId="0" applyFont="1" applyFill="1" applyAlignment="1"/>
    <xf numFmtId="0" fontId="2" fillId="2" borderId="0" xfId="0" applyFont="1" applyFill="1" applyAlignment="1"/>
    <xf numFmtId="4" fontId="2" fillId="2" borderId="0" xfId="0" applyNumberFormat="1" applyFont="1" applyFill="1" applyAlignment="1"/>
    <xf numFmtId="4" fontId="2" fillId="0" borderId="0" xfId="0" applyNumberFormat="1" applyFont="1" applyFill="1" applyAlignment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9" xfId="3" applyFont="1" applyFill="1" applyBorder="1" applyAlignment="1" applyProtection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top"/>
    </xf>
    <xf numFmtId="0" fontId="12" fillId="0" borderId="0" xfId="0" applyFont="1"/>
    <xf numFmtId="0" fontId="11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" fontId="7" fillId="0" borderId="5" xfId="0" applyNumberFormat="1" applyFont="1" applyFill="1" applyBorder="1" applyAlignment="1">
      <alignment horizontal="center" vertical="center"/>
    </xf>
    <xf numFmtId="4" fontId="7" fillId="0" borderId="7" xfId="0" applyNumberFormat="1" applyFont="1" applyFill="1" applyBorder="1" applyAlignment="1">
      <alignment horizontal="center" vertical="center"/>
    </xf>
    <xf numFmtId="2" fontId="7" fillId="0" borderId="5" xfId="0" applyNumberFormat="1" applyFont="1" applyFill="1" applyBorder="1" applyAlignment="1">
      <alignment horizontal="center" vertical="top" wrapText="1"/>
    </xf>
    <xf numFmtId="2" fontId="7" fillId="0" borderId="7" xfId="0" applyNumberFormat="1" applyFont="1" applyFill="1" applyBorder="1" applyAlignment="1">
      <alignment horizontal="center" vertical="top" wrapText="1"/>
    </xf>
    <xf numFmtId="2" fontId="7" fillId="0" borderId="8" xfId="0" applyNumberFormat="1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/>
    </xf>
    <xf numFmtId="0" fontId="4" fillId="2" borderId="7" xfId="0" applyFont="1" applyFill="1" applyBorder="1" applyAlignment="1"/>
    <xf numFmtId="0" fontId="4" fillId="2" borderId="8" xfId="0" applyFont="1" applyFill="1" applyBorder="1" applyAlignment="1"/>
    <xf numFmtId="0" fontId="13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4" fontId="13" fillId="2" borderId="2" xfId="0" applyNumberFormat="1" applyFont="1" applyFill="1" applyBorder="1" applyAlignment="1">
      <alignment horizontal="center" vertical="top" wrapText="1"/>
    </xf>
    <xf numFmtId="4" fontId="13" fillId="2" borderId="1" xfId="0" applyNumberFormat="1" applyFont="1" applyFill="1" applyBorder="1" applyAlignment="1">
      <alignment horizontal="center" vertical="top"/>
    </xf>
    <xf numFmtId="2" fontId="4" fillId="2" borderId="1" xfId="0" applyNumberFormat="1" applyFont="1" applyFill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4" fontId="4" fillId="2" borderId="1" xfId="0" applyNumberFormat="1" applyFont="1" applyFill="1" applyBorder="1" applyAlignment="1">
      <alignment horizontal="center" vertical="top"/>
    </xf>
    <xf numFmtId="4" fontId="13" fillId="2" borderId="1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right" vertical="center"/>
    </xf>
    <xf numFmtId="4" fontId="13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/>
    <xf numFmtId="0" fontId="15" fillId="2" borderId="0" xfId="0" applyFont="1" applyFill="1" applyAlignment="1">
      <alignment horizontal="right"/>
    </xf>
    <xf numFmtId="2" fontId="15" fillId="2" borderId="0" xfId="0" applyNumberFormat="1" applyFont="1" applyFill="1" applyAlignment="1">
      <alignment horizontal="right"/>
    </xf>
    <xf numFmtId="4" fontId="15" fillId="2" borderId="0" xfId="0" applyNumberFormat="1" applyFont="1" applyFill="1" applyAlignment="1"/>
    <xf numFmtId="0" fontId="16" fillId="2" borderId="0" xfId="0" applyFont="1" applyFill="1"/>
  </cellXfs>
  <cellStyles count="4">
    <cellStyle name="Обычный" xfId="0" builtinId="0"/>
    <cellStyle name="Обычный 2" xfId="1"/>
    <cellStyle name="Обычный 2 2 2" xfId="2"/>
    <cellStyle name="Обычный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2</xdr:row>
      <xdr:rowOff>952500</xdr:rowOff>
    </xdr:from>
    <xdr:to>
      <xdr:col>12</xdr:col>
      <xdr:colOff>0</xdr:colOff>
      <xdr:row>2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1333500"/>
          <a:ext cx="4000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2</xdr:row>
      <xdr:rowOff>923925</xdr:rowOff>
    </xdr:from>
    <xdr:to>
      <xdr:col>10</xdr:col>
      <xdr:colOff>1019175</xdr:colOff>
      <xdr:row>2</xdr:row>
      <xdr:rowOff>1362075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1304925"/>
          <a:ext cx="5905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2</xdr:row>
      <xdr:rowOff>1600200</xdr:rowOff>
    </xdr:from>
    <xdr:to>
      <xdr:col>12</xdr:col>
      <xdr:colOff>1504950</xdr:colOff>
      <xdr:row>2</xdr:row>
      <xdr:rowOff>1962150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1343025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304800</xdr:colOff>
      <xdr:row>2</xdr:row>
      <xdr:rowOff>1238250</xdr:rowOff>
    </xdr:from>
    <xdr:to>
      <xdr:col>12</xdr:col>
      <xdr:colOff>457200</xdr:colOff>
      <xdr:row>2</xdr:row>
      <xdr:rowOff>1466850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13430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"/>
  <sheetViews>
    <sheetView tabSelected="1" zoomScale="96" zoomScaleNormal="96" workbookViewId="0">
      <selection activeCell="R5" sqref="R5"/>
    </sheetView>
  </sheetViews>
  <sheetFormatPr defaultRowHeight="15" x14ac:dyDescent="0.25"/>
  <cols>
    <col min="1" max="1" width="3.85546875" customWidth="1"/>
    <col min="2" max="2" width="30.7109375" customWidth="1"/>
    <col min="3" max="3" width="22.140625" customWidth="1"/>
    <col min="4" max="4" width="7.85546875" customWidth="1"/>
    <col min="5" max="5" width="6.5703125" customWidth="1"/>
    <col min="6" max="6" width="6.7109375" customWidth="1"/>
    <col min="7" max="7" width="13.140625" customWidth="1"/>
    <col min="8" max="8" width="13.28515625" customWidth="1"/>
    <col min="9" max="9" width="16.85546875" customWidth="1"/>
    <col min="11" max="11" width="11" customWidth="1"/>
    <col min="12" max="12" width="12.28515625" style="51" customWidth="1"/>
    <col min="13" max="13" width="9.140625" style="51"/>
    <col min="14" max="14" width="12.85546875" style="51" customWidth="1"/>
    <col min="15" max="15" width="8.28515625" style="51" customWidth="1"/>
    <col min="16" max="16" width="7.85546875" style="51" customWidth="1"/>
    <col min="17" max="17" width="9.140625" style="51"/>
    <col min="18" max="18" width="17.42578125" style="51" customWidth="1"/>
  </cols>
  <sheetData>
    <row r="1" spans="1:19" x14ac:dyDescent="0.25">
      <c r="A1" s="22" t="s">
        <v>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9" x14ac:dyDescent="0.25">
      <c r="A2" s="23" t="s">
        <v>4</v>
      </c>
      <c r="B2" s="25" t="s">
        <v>0</v>
      </c>
      <c r="C2" s="23" t="s">
        <v>5</v>
      </c>
      <c r="D2" s="23" t="s">
        <v>6</v>
      </c>
      <c r="E2" s="23" t="s">
        <v>7</v>
      </c>
      <c r="F2" s="23" t="s">
        <v>2</v>
      </c>
      <c r="G2" s="28" t="s">
        <v>8</v>
      </c>
      <c r="H2" s="29"/>
      <c r="I2" s="29"/>
      <c r="J2" s="30" t="s">
        <v>9</v>
      </c>
      <c r="K2" s="31"/>
      <c r="L2" s="32"/>
      <c r="M2" s="33" t="s">
        <v>10</v>
      </c>
      <c r="N2" s="34"/>
      <c r="O2" s="34"/>
      <c r="P2" s="34"/>
      <c r="Q2" s="34"/>
      <c r="R2" s="35"/>
    </row>
    <row r="3" spans="1:19" ht="318.75" x14ac:dyDescent="0.25">
      <c r="A3" s="24"/>
      <c r="B3" s="26"/>
      <c r="C3" s="24"/>
      <c r="D3" s="27"/>
      <c r="E3" s="24"/>
      <c r="F3" s="24"/>
      <c r="G3" s="1" t="s">
        <v>18</v>
      </c>
      <c r="H3" s="1" t="s">
        <v>19</v>
      </c>
      <c r="I3" s="2" t="s">
        <v>20</v>
      </c>
      <c r="J3" s="3" t="s">
        <v>11</v>
      </c>
      <c r="K3" s="3" t="s">
        <v>12</v>
      </c>
      <c r="L3" s="36" t="s">
        <v>23</v>
      </c>
      <c r="M3" s="37" t="s">
        <v>24</v>
      </c>
      <c r="N3" s="36" t="s">
        <v>13</v>
      </c>
      <c r="O3" s="36" t="s">
        <v>14</v>
      </c>
      <c r="P3" s="36" t="s">
        <v>15</v>
      </c>
      <c r="Q3" s="36" t="s">
        <v>13</v>
      </c>
      <c r="R3" s="38" t="s">
        <v>25</v>
      </c>
    </row>
    <row r="4" spans="1:19" ht="50.25" customHeight="1" x14ac:dyDescent="0.25">
      <c r="A4" s="4">
        <v>1</v>
      </c>
      <c r="B4" s="5" t="s">
        <v>21</v>
      </c>
      <c r="C4" s="6" t="s">
        <v>22</v>
      </c>
      <c r="D4" s="20" t="s">
        <v>17</v>
      </c>
      <c r="E4" s="4" t="s">
        <v>1</v>
      </c>
      <c r="F4" s="7">
        <v>1</v>
      </c>
      <c r="G4" s="17">
        <v>57876</v>
      </c>
      <c r="H4" s="16">
        <v>60770</v>
      </c>
      <c r="I4" s="18">
        <v>59612.28</v>
      </c>
      <c r="J4" s="8">
        <f>AVERAGE(G4:I4)</f>
        <v>59419.426666666666</v>
      </c>
      <c r="K4" s="9">
        <f>SQRT(((SUM((POWER(I4-J4,2)),(POWER(H4-J4,2)),(POWER(G4-J4,2)))/(COLUMNS(G4:I4)-1))))</f>
        <v>1456.6067781434126</v>
      </c>
      <c r="L4" s="39">
        <f>K4/J4*100</f>
        <v>2.4513982376752641</v>
      </c>
      <c r="M4" s="40">
        <f>((F4/3)*(SUM(G4:I4)))</f>
        <v>59419.426666666666</v>
      </c>
      <c r="N4" s="41">
        <f>MIN(G4:I4)</f>
        <v>57876</v>
      </c>
      <c r="O4" s="42" t="s">
        <v>17</v>
      </c>
      <c r="P4" s="42" t="s">
        <v>17</v>
      </c>
      <c r="Q4" s="43">
        <v>57876</v>
      </c>
      <c r="R4" s="39">
        <f>Q4*F4</f>
        <v>57876</v>
      </c>
      <c r="S4" s="19"/>
    </row>
    <row r="5" spans="1:19" x14ac:dyDescent="0.25">
      <c r="A5" s="21" t="s">
        <v>16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44">
        <f>SUM(R4:R4)</f>
        <v>57876</v>
      </c>
    </row>
    <row r="6" spans="1:19" x14ac:dyDescent="0.25">
      <c r="A6" s="10"/>
      <c r="B6" s="11"/>
      <c r="C6" s="10"/>
      <c r="D6" s="10"/>
      <c r="E6" s="10"/>
      <c r="F6" s="10"/>
      <c r="G6" s="11"/>
      <c r="H6" s="11"/>
      <c r="I6" s="10"/>
      <c r="J6" s="10"/>
      <c r="K6" s="10"/>
      <c r="L6" s="45"/>
      <c r="M6" s="45"/>
      <c r="N6" s="45"/>
      <c r="O6" s="45"/>
      <c r="P6" s="45"/>
      <c r="Q6" s="45"/>
      <c r="R6" s="46"/>
    </row>
    <row r="7" spans="1:19" x14ac:dyDescent="0.25">
      <c r="A7" s="12"/>
      <c r="B7" s="13"/>
      <c r="C7" s="12"/>
      <c r="D7" s="12"/>
      <c r="E7" s="12"/>
      <c r="F7" s="12"/>
      <c r="G7" s="14"/>
      <c r="H7" s="14"/>
      <c r="I7" s="15"/>
      <c r="J7" s="12"/>
      <c r="K7" s="12"/>
      <c r="L7" s="47"/>
      <c r="M7" s="47"/>
      <c r="N7" s="48"/>
      <c r="O7" s="48"/>
      <c r="P7" s="48"/>
      <c r="Q7" s="49"/>
      <c r="R7" s="50"/>
    </row>
    <row r="8" spans="1:19" x14ac:dyDescent="0.25">
      <c r="A8" s="12"/>
      <c r="B8" s="13"/>
      <c r="C8" s="12"/>
      <c r="D8" s="12"/>
      <c r="E8" s="12"/>
      <c r="F8" s="12"/>
      <c r="G8" s="14"/>
      <c r="H8" s="14"/>
      <c r="I8" s="15"/>
      <c r="J8" s="12"/>
      <c r="K8" s="12"/>
      <c r="L8" s="47"/>
      <c r="M8" s="47"/>
      <c r="N8" s="47"/>
      <c r="O8" s="47"/>
      <c r="P8" s="47"/>
      <c r="Q8" s="50"/>
      <c r="R8" s="50"/>
    </row>
  </sheetData>
  <mergeCells count="11">
    <mergeCell ref="A5:Q5"/>
    <mergeCell ref="A1:R1"/>
    <mergeCell ref="A2:A3"/>
    <mergeCell ref="B2:B3"/>
    <mergeCell ref="C2:C3"/>
    <mergeCell ref="D2:D3"/>
    <mergeCell ref="E2:E3"/>
    <mergeCell ref="F2:F3"/>
    <mergeCell ref="G2:I2"/>
    <mergeCell ref="J2:L2"/>
    <mergeCell ref="M2:R2"/>
  </mergeCells>
  <pageMargins left="0" right="0" top="0.3543307086614173" bottom="0.15748031496062992" header="0.31496062992125984" footer="0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2026-07-09T10:44:11Z</dcterms:modified>
</cp:coreProperties>
</file>