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Кор\Коренькова\Магазин насос, компрессоры\"/>
    </mc:Choice>
  </mc:AlternateContent>
  <xr:revisionPtr revIDLastSave="0" documentId="13_ncr:1_{959A8FC3-5C60-42E8-A753-CA252997056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ОБРАЗЕЦ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9" i="1" l="1"/>
  <c r="L9" i="1"/>
  <c r="K9" i="1"/>
  <c r="J9" i="1"/>
  <c r="G9" i="1"/>
  <c r="K8" i="1"/>
  <c r="J8" i="1"/>
  <c r="M8" i="1" s="1"/>
  <c r="G8" i="1"/>
  <c r="L8" i="1" l="1"/>
  <c r="M11" i="1" l="1"/>
</calcChain>
</file>

<file path=xl/sharedStrings.xml><?xml version="1.0" encoding="utf-8"?>
<sst xmlns="http://schemas.openxmlformats.org/spreadsheetml/2006/main" count="29" uniqueCount="28">
  <si>
    <t>ПРИЛОЖЕНИЕ№2</t>
  </si>
  <si>
    <t>№ п/п</t>
  </si>
  <si>
    <t>Наименование товара (работы, услуги)</t>
  </si>
  <si>
    <t>ед.  изм.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</si>
  <si>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</si>
  <si>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</si>
  <si>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</si>
  <si>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</si>
  <si>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</si>
  <si>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&lt;ц&gt; - средн. арифм. величина цены единицы прод-ции, руб.</t>
  </si>
  <si>
    <t>Среднее квадратичное отклонение</t>
  </si>
  <si>
    <t xml:space="preserve">V - коэф-нт вариации </t>
  </si>
  <si>
    <t>О</t>
  </si>
  <si>
    <t>6=3+4+5</t>
  </si>
  <si>
    <t>8 = кол-во ответов ИЦИ</t>
  </si>
  <si>
    <t>9=          /8</t>
  </si>
  <si>
    <t>12=6*7/8</t>
  </si>
  <si>
    <t>шт</t>
  </si>
  <si>
    <t xml:space="preserve">Начальная (максимальная) цена контракта </t>
  </si>
  <si>
    <t>Обоснование начальной (максимальной) цены контракта (далее - НМЦК) произведено в соответствии с положениями статьи 22 Закона, в соответствии с приказом Министерства экономического развития РФ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методом сопоставимых рыночных цен (анализа рынка).
В расчёте использовались данные, предоставленные Поставщиками по предмету закупки. 
Валюта, используемая для формирования цены контракта и расчетов с поставщиком - рубль Российской Федерации.</t>
  </si>
  <si>
    <t>ИКЗ: 262782700155778430100100020000000244</t>
  </si>
  <si>
    <t>ИЦИ №1, Вх.№251 от 29.06.26</t>
  </si>
  <si>
    <t>ИЦИ №2, Вх.№250 от 29.06.26</t>
  </si>
  <si>
    <t>ИЦИ №3, Вх.№252 от 29.06.26</t>
  </si>
  <si>
    <t>Самовсасывающий поверхностный насос</t>
  </si>
  <si>
    <t>Компрессор для аэрации</t>
  </si>
  <si>
    <t>ОБОСНОВАНИЕНАЧАЛЬНОЙ (МАКСИМАЛЬНОЙ) ЦЕНЫ НА ПОСТАВКУ САМОВСАСЫВАЮЩЕГО ПОВЕРХНОСТНОГО НАСОСА И КОМПРЕССОРОВ ДЛЯ АЭРАЦИИ</t>
  </si>
  <si>
    <r>
      <t xml:space="preserve">Начальная (максимаьная) цена составляет </t>
    </r>
    <r>
      <rPr>
        <b/>
        <sz val="11"/>
        <color theme="1"/>
        <rFont val="Times New Roman"/>
        <family val="1"/>
        <charset val="204"/>
      </rPr>
      <t>составляет 94 999,99 (девяносто четыре тысячи девятьсот девяносто девять) рублей 99 копеек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</si>
</sst>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0.00"/>
    <numFmt numFmtId="165" formatCode="#\ ##0.00_р_."/>
  </numFmts>
  <fonts count="18" x14ac:knownFonts="1">
    <font>
      <sz val="11"/>
      <color theme="1"/>
      <name val="Calibri"/>
      <charset val="204"/>
      <scheme val="minor"/>
    </font>
    <font>
      <b/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8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7"/>
      <color indexed="8"/>
      <name val="Times New Roman"/>
      <family val="1"/>
      <charset val="204"/>
    </font>
    <font>
      <i/>
      <sz val="10"/>
      <color indexed="60"/>
      <name val="Times New Roman"/>
      <family val="1"/>
      <charset val="204"/>
    </font>
    <font>
      <sz val="11"/>
      <color indexed="6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center"/>
    </xf>
    <xf numFmtId="0" fontId="7" fillId="0" borderId="8" xfId="0" applyFont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164" fontId="3" fillId="2" borderId="8" xfId="0" applyNumberFormat="1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  <xf numFmtId="164" fontId="1" fillId="2" borderId="5" xfId="0" applyNumberFormat="1" applyFont="1" applyFill="1" applyBorder="1" applyAlignment="1">
      <alignment vertical="center" wrapText="1"/>
    </xf>
    <xf numFmtId="164" fontId="3" fillId="0" borderId="8" xfId="0" applyNumberFormat="1" applyFont="1" applyFill="1" applyBorder="1" applyAlignment="1">
      <alignment horizontal="center" vertical="center" wrapText="1"/>
    </xf>
    <xf numFmtId="10" fontId="3" fillId="0" borderId="8" xfId="0" applyNumberFormat="1" applyFont="1" applyFill="1" applyBorder="1" applyAlignment="1">
      <alignment horizontal="center" vertical="center" wrapText="1"/>
    </xf>
    <xf numFmtId="165" fontId="3" fillId="2" borderId="8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right" vertical="center" wrapText="1"/>
    </xf>
    <xf numFmtId="164" fontId="1" fillId="2" borderId="8" xfId="0" applyNumberFormat="1" applyFont="1" applyFill="1" applyBorder="1" applyAlignment="1">
      <alignment horizontal="center" vertical="center" wrapText="1"/>
    </xf>
    <xf numFmtId="164" fontId="7" fillId="0" borderId="0" xfId="0" applyNumberFormat="1" applyFont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64" fontId="11" fillId="3" borderId="7" xfId="0" applyNumberFormat="1" applyFont="1" applyFill="1" applyBorder="1" applyAlignment="1">
      <alignment horizontal="center" vertical="center" wrapText="1"/>
    </xf>
    <xf numFmtId="164" fontId="12" fillId="3" borderId="7" xfId="0" applyNumberFormat="1" applyFont="1" applyFill="1" applyBorder="1" applyAlignment="1">
      <alignment horizontal="center" vertical="center" wrapText="1"/>
    </xf>
    <xf numFmtId="10" fontId="12" fillId="3" borderId="7" xfId="0" applyNumberFormat="1" applyFont="1" applyFill="1" applyBorder="1" applyAlignment="1">
      <alignment horizontal="center" vertical="center" wrapText="1"/>
    </xf>
    <xf numFmtId="0" fontId="15" fillId="4" borderId="8" xfId="0" applyFont="1" applyFill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164" fontId="7" fillId="0" borderId="8" xfId="0" applyNumberFormat="1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64" fontId="5" fillId="0" borderId="8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wrapText="1"/>
    </xf>
    <xf numFmtId="0" fontId="5" fillId="0" borderId="2" xfId="0" applyFont="1" applyBorder="1" applyAlignment="1">
      <alignment horizontal="right" vertical="center" wrapText="1"/>
    </xf>
    <xf numFmtId="0" fontId="5" fillId="0" borderId="3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5</xdr:row>
      <xdr:rowOff>352425</xdr:rowOff>
    </xdr:from>
    <xdr:to>
      <xdr:col>6</xdr:col>
      <xdr:colOff>561975</xdr:colOff>
      <xdr:row>5</xdr:row>
      <xdr:rowOff>685800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>
        <a:xfrm>
          <a:off x="4886325" y="2771775"/>
          <a:ext cx="4476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5</xdr:row>
      <xdr:rowOff>133350</xdr:rowOff>
    </xdr:from>
    <xdr:to>
      <xdr:col>12</xdr:col>
      <xdr:colOff>1057275</xdr:colOff>
      <xdr:row>5</xdr:row>
      <xdr:rowOff>485775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>
        <a:xfrm>
          <a:off x="9239250" y="2552700"/>
          <a:ext cx="9906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28575</xdr:colOff>
      <xdr:row>5</xdr:row>
      <xdr:rowOff>504825</xdr:rowOff>
    </xdr:from>
    <xdr:to>
      <xdr:col>10</xdr:col>
      <xdr:colOff>876300</xdr:colOff>
      <xdr:row>5</xdr:row>
      <xdr:rowOff>933450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7562850" y="2924175"/>
          <a:ext cx="8477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57150</xdr:colOff>
      <xdr:row>5</xdr:row>
      <xdr:rowOff>533400</xdr:rowOff>
    </xdr:from>
    <xdr:to>
      <xdr:col>11</xdr:col>
      <xdr:colOff>695325</xdr:colOff>
      <xdr:row>5</xdr:row>
      <xdr:rowOff>857250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8477250" y="2952750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257175</xdr:colOff>
      <xdr:row>6</xdr:row>
      <xdr:rowOff>28575</xdr:rowOff>
    </xdr:from>
    <xdr:to>
      <xdr:col>9</xdr:col>
      <xdr:colOff>523875</xdr:colOff>
      <xdr:row>6</xdr:row>
      <xdr:rowOff>228600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>
        <a:xfrm>
          <a:off x="7058025" y="3695700"/>
          <a:ext cx="266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47625</xdr:colOff>
      <xdr:row>4</xdr:row>
      <xdr:rowOff>238125</xdr:rowOff>
    </xdr:from>
    <xdr:to>
      <xdr:col>12</xdr:col>
      <xdr:colOff>647700</xdr:colOff>
      <xdr:row>4</xdr:row>
      <xdr:rowOff>571500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>
        <a:xfrm>
          <a:off x="9220200" y="1866900"/>
          <a:ext cx="6000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10</xdr:row>
      <xdr:rowOff>19050</xdr:rowOff>
    </xdr:from>
    <xdr:to>
      <xdr:col>11</xdr:col>
      <xdr:colOff>647700</xdr:colOff>
      <xdr:row>10</xdr:row>
      <xdr:rowOff>323850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>
        <a:xfrm>
          <a:off x="8515350" y="20440650"/>
          <a:ext cx="5524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M25"/>
  <sheetViews>
    <sheetView tabSelected="1" workbookViewId="0">
      <selection activeCell="Q8" sqref="Q8"/>
    </sheetView>
  </sheetViews>
  <sheetFormatPr defaultColWidth="9" defaultRowHeight="15" x14ac:dyDescent="0.25"/>
  <cols>
    <col min="1" max="1" width="4.28515625" customWidth="1"/>
    <col min="2" max="2" width="27.28515625" customWidth="1"/>
    <col min="3" max="3" width="6.140625" style="1" customWidth="1"/>
    <col min="4" max="4" width="9.85546875" customWidth="1"/>
    <col min="5" max="5" width="10.28515625" customWidth="1"/>
    <col min="6" max="6" width="11" customWidth="1"/>
    <col min="7" max="7" width="13.28515625" customWidth="1"/>
    <col min="8" max="8" width="8.42578125" customWidth="1"/>
    <col min="9" max="9" width="8.7109375" customWidth="1"/>
    <col min="10" max="10" width="11" customWidth="1"/>
    <col min="11" max="11" width="13.28515625" customWidth="1"/>
    <col min="12" max="12" width="11.28515625" customWidth="1"/>
    <col min="13" max="13" width="16.28515625" customWidth="1"/>
  </cols>
  <sheetData>
    <row r="1" spans="1:13" x14ac:dyDescent="0.25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13" ht="15.75" customHeight="1" x14ac:dyDescent="0.25">
      <c r="A2" s="32" t="s">
        <v>26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</row>
    <row r="3" spans="1:13" x14ac:dyDescent="0.25">
      <c r="A3" s="34" t="s">
        <v>20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</row>
    <row r="4" spans="1:13" ht="68.25" customHeight="1" x14ac:dyDescent="0.25">
      <c r="A4" s="35" t="s">
        <v>19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</row>
    <row r="5" spans="1:13" ht="53.25" customHeight="1" x14ac:dyDescent="0.25">
      <c r="A5" s="43" t="s">
        <v>1</v>
      </c>
      <c r="B5" s="45" t="s">
        <v>2</v>
      </c>
      <c r="C5" s="47" t="s">
        <v>3</v>
      </c>
      <c r="D5" s="36" t="s">
        <v>4</v>
      </c>
      <c r="E5" s="37"/>
      <c r="F5" s="37"/>
      <c r="G5" s="38"/>
      <c r="H5" s="45" t="s">
        <v>5</v>
      </c>
      <c r="I5" s="45" t="s">
        <v>6</v>
      </c>
      <c r="J5" s="39" t="s">
        <v>7</v>
      </c>
      <c r="K5" s="39"/>
      <c r="L5" s="39"/>
      <c r="M5" s="11" t="s">
        <v>8</v>
      </c>
    </row>
    <row r="6" spans="1:13" ht="98.25" customHeight="1" x14ac:dyDescent="0.25">
      <c r="A6" s="44"/>
      <c r="B6" s="46"/>
      <c r="C6" s="48"/>
      <c r="D6" s="21" t="s">
        <v>21</v>
      </c>
      <c r="E6" s="21" t="s">
        <v>22</v>
      </c>
      <c r="F6" s="21" t="s">
        <v>23</v>
      </c>
      <c r="G6" s="2"/>
      <c r="H6" s="49"/>
      <c r="I6" s="49"/>
      <c r="J6" s="12" t="s">
        <v>9</v>
      </c>
      <c r="K6" s="13" t="s">
        <v>10</v>
      </c>
      <c r="L6" s="13" t="s">
        <v>11</v>
      </c>
      <c r="M6" s="14"/>
    </row>
    <row r="7" spans="1:13" ht="23.25" customHeight="1" x14ac:dyDescent="0.25">
      <c r="A7" s="3" t="s">
        <v>12</v>
      </c>
      <c r="B7" s="4">
        <v>1</v>
      </c>
      <c r="C7" s="4">
        <v>2</v>
      </c>
      <c r="D7" s="3">
        <v>3</v>
      </c>
      <c r="E7" s="3">
        <v>4</v>
      </c>
      <c r="F7" s="3">
        <v>5</v>
      </c>
      <c r="G7" s="3" t="s">
        <v>13</v>
      </c>
      <c r="H7" s="3">
        <v>7</v>
      </c>
      <c r="I7" s="3" t="s">
        <v>14</v>
      </c>
      <c r="J7" s="23" t="s">
        <v>15</v>
      </c>
      <c r="K7" s="23">
        <v>10</v>
      </c>
      <c r="L7" s="23">
        <v>11</v>
      </c>
      <c r="M7" s="3" t="s">
        <v>16</v>
      </c>
    </row>
    <row r="8" spans="1:13" ht="27" customHeight="1" x14ac:dyDescent="0.25">
      <c r="A8" s="5">
        <v>1</v>
      </c>
      <c r="B8" s="6" t="s">
        <v>24</v>
      </c>
      <c r="C8" s="22" t="s">
        <v>17</v>
      </c>
      <c r="D8" s="50">
        <v>38400</v>
      </c>
      <c r="E8" s="28">
        <v>36300</v>
      </c>
      <c r="F8" s="6">
        <v>43720</v>
      </c>
      <c r="G8" s="29">
        <f t="shared" ref="G8:G9" si="0">D8+E8+F8</f>
        <v>118420</v>
      </c>
      <c r="H8" s="27">
        <v>1</v>
      </c>
      <c r="I8" s="30">
        <v>3</v>
      </c>
      <c r="J8" s="15">
        <f t="shared" ref="J8:J9" si="1">ROUND(AVERAGE(D8:F8),2)</f>
        <v>39473.33</v>
      </c>
      <c r="K8" s="15">
        <f t="shared" ref="K8:K9" si="2">STDEV(D8:F8)</f>
        <v>3824.6742780703994</v>
      </c>
      <c r="L8" s="16">
        <f t="shared" ref="L8:L9" si="3">K8/J8</f>
        <v>9.6892617827540758E-2</v>
      </c>
      <c r="M8" s="17">
        <f t="shared" ref="M8:M9" si="4">H8*J8</f>
        <v>39473.33</v>
      </c>
    </row>
    <row r="9" spans="1:13" ht="27" customHeight="1" x14ac:dyDescent="0.25">
      <c r="A9" s="5">
        <v>2</v>
      </c>
      <c r="B9" s="6" t="s">
        <v>25</v>
      </c>
      <c r="C9" s="22" t="s">
        <v>17</v>
      </c>
      <c r="D9" s="50">
        <v>28300</v>
      </c>
      <c r="E9" s="28">
        <v>27150</v>
      </c>
      <c r="F9" s="6">
        <v>27840</v>
      </c>
      <c r="G9" s="29">
        <f t="shared" si="0"/>
        <v>83290</v>
      </c>
      <c r="H9" s="27">
        <v>2</v>
      </c>
      <c r="I9" s="30">
        <v>3</v>
      </c>
      <c r="J9" s="15">
        <f t="shared" si="1"/>
        <v>27763.33</v>
      </c>
      <c r="K9" s="15">
        <f t="shared" si="2"/>
        <v>578.82064003742414</v>
      </c>
      <c r="L9" s="16">
        <f t="shared" si="3"/>
        <v>2.0848386704239878E-2</v>
      </c>
      <c r="M9" s="17">
        <f t="shared" si="4"/>
        <v>55526.66</v>
      </c>
    </row>
    <row r="10" spans="1:13" ht="8.25" customHeight="1" x14ac:dyDescent="0.25">
      <c r="A10" s="7"/>
      <c r="B10" s="7"/>
      <c r="C10" s="7"/>
      <c r="D10" s="8"/>
      <c r="E10" s="8"/>
      <c r="F10" s="8"/>
      <c r="G10" s="24"/>
      <c r="H10" s="8"/>
      <c r="I10" s="8"/>
      <c r="J10" s="25"/>
      <c r="K10" s="25"/>
      <c r="L10" s="26"/>
      <c r="M10" s="25"/>
    </row>
    <row r="11" spans="1:13" ht="27.75" customHeight="1" x14ac:dyDescent="0.25">
      <c r="A11" s="41" t="s">
        <v>18</v>
      </c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18"/>
      <c r="M11" s="19">
        <f>SUM(M8:M10)</f>
        <v>94999.99</v>
      </c>
    </row>
    <row r="12" spans="1:13" ht="15" customHeight="1" x14ac:dyDescent="0.25">
      <c r="A12" s="9"/>
      <c r="B12" s="9"/>
      <c r="C12" s="10"/>
      <c r="D12" s="9"/>
      <c r="E12" s="9"/>
      <c r="F12" s="9"/>
      <c r="G12" s="9"/>
      <c r="H12" s="9"/>
      <c r="I12" s="9"/>
      <c r="J12" s="20"/>
      <c r="K12" s="9"/>
      <c r="L12" s="9"/>
      <c r="M12" s="20"/>
    </row>
    <row r="13" spans="1:13" ht="15" customHeight="1" x14ac:dyDescent="0.25">
      <c r="A13" s="40" t="s">
        <v>27</v>
      </c>
      <c r="B13" s="40"/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</row>
    <row r="14" spans="1:13" ht="15.75" customHeight="1" x14ac:dyDescent="0.25"/>
    <row r="15" spans="1:13" ht="18" customHeight="1" x14ac:dyDescent="0.25"/>
    <row r="16" spans="1:13" ht="18" customHeight="1" x14ac:dyDescent="0.25"/>
    <row r="21" ht="30" customHeight="1" x14ac:dyDescent="0.25"/>
    <row r="22" ht="25.5" customHeight="1" x14ac:dyDescent="0.25"/>
    <row r="25" ht="28.5" customHeight="1" x14ac:dyDescent="0.25"/>
  </sheetData>
  <mergeCells count="13">
    <mergeCell ref="A13:M13"/>
    <mergeCell ref="A11:K11"/>
    <mergeCell ref="A5:A6"/>
    <mergeCell ref="B5:B6"/>
    <mergeCell ref="C5:C6"/>
    <mergeCell ref="H5:H6"/>
    <mergeCell ref="I5:I6"/>
    <mergeCell ref="A1:M1"/>
    <mergeCell ref="A2:M2"/>
    <mergeCell ref="A3:M3"/>
    <mergeCell ref="A4:M4"/>
    <mergeCell ref="D5:G5"/>
    <mergeCell ref="J5:L5"/>
  </mergeCells>
  <phoneticPr fontId="14" type="noConversion"/>
  <pageMargins left="0.39370078740157499" right="0.39370078740157499" top="0.59055118110236204" bottom="0.59055118110236204" header="0" footer="0"/>
  <pageSetup paperSize="9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ОБРАЗЕЦ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Валерия</dc:creator>
  <cp:lastModifiedBy>User</cp:lastModifiedBy>
  <dcterms:created xsi:type="dcterms:W3CDTF">2020-09-24T07:40:00Z</dcterms:created>
  <dcterms:modified xsi:type="dcterms:W3CDTF">2026-07-09T11:59:40Z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0F6790523BE642D5857AEEA6DC6D4F5B_12</vt:lpwstr>
  </property>
  <property fmtid="{D5CDD505-2E9C-101B-9397-08002B2CF9AE}" pid="3" name="KSOProductBuildVer">
    <vt:lpwstr>1049-12.2.0.21179</vt:lpwstr>
  </property>
</Properties>
</file>