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bserver\договор$\МАРАТ\ЗАКУПКИ САДЫ  на  2026 год\59\ИЮЛЬ\Строительные товары\"/>
    </mc:Choice>
  </mc:AlternateContent>
  <bookViews>
    <workbookView xWindow="0" yWindow="0" windowWidth="19200" windowHeight="11595"/>
  </bookViews>
  <sheets>
    <sheet name="Лист1" sheetId="1" r:id="rId1"/>
  </sheets>
  <calcPr calcId="152511"/>
</workbook>
</file>

<file path=xl/calcChain.xml><?xml version="1.0" encoding="utf-8"?>
<calcChain xmlns="http://schemas.openxmlformats.org/spreadsheetml/2006/main">
  <c r="P23" i="1" l="1"/>
  <c r="K23" i="1"/>
  <c r="J23" i="1"/>
  <c r="N23" i="1" s="1"/>
  <c r="O23" i="1" s="1"/>
  <c r="P22" i="1"/>
  <c r="K22" i="1"/>
  <c r="J22" i="1"/>
  <c r="N22" i="1" s="1"/>
  <c r="O22" i="1" s="1"/>
  <c r="L23" i="1" l="1"/>
  <c r="L22" i="1"/>
  <c r="P24" i="1" l="1"/>
  <c r="K24" i="1"/>
  <c r="J24" i="1"/>
  <c r="N24" i="1" s="1"/>
  <c r="O24" i="1" s="1"/>
  <c r="P21" i="1"/>
  <c r="K21" i="1"/>
  <c r="J21" i="1"/>
  <c r="N21" i="1" s="1"/>
  <c r="O21" i="1" s="1"/>
  <c r="P20" i="1"/>
  <c r="K20" i="1"/>
  <c r="J20" i="1"/>
  <c r="N20" i="1" s="1"/>
  <c r="O20" i="1" s="1"/>
  <c r="P19" i="1"/>
  <c r="K19" i="1"/>
  <c r="J19" i="1"/>
  <c r="N19" i="1" s="1"/>
  <c r="O19" i="1" s="1"/>
  <c r="P18" i="1"/>
  <c r="K18" i="1"/>
  <c r="J18" i="1"/>
  <c r="N18" i="1" s="1"/>
  <c r="O18" i="1" s="1"/>
  <c r="P17" i="1"/>
  <c r="K17" i="1"/>
  <c r="J17" i="1"/>
  <c r="N17" i="1" s="1"/>
  <c r="O17" i="1" s="1"/>
  <c r="P16" i="1"/>
  <c r="K16" i="1"/>
  <c r="J16" i="1"/>
  <c r="N16" i="1" s="1"/>
  <c r="O16" i="1" s="1"/>
  <c r="P15" i="1"/>
  <c r="K15" i="1"/>
  <c r="J15" i="1"/>
  <c r="N15" i="1" s="1"/>
  <c r="O15" i="1" s="1"/>
  <c r="P14" i="1"/>
  <c r="K14" i="1"/>
  <c r="J14" i="1"/>
  <c r="N14" i="1" s="1"/>
  <c r="O14" i="1" s="1"/>
  <c r="L24" i="1" l="1"/>
  <c r="L21" i="1"/>
  <c r="L20" i="1"/>
  <c r="L19" i="1"/>
  <c r="L18" i="1"/>
  <c r="L17" i="1"/>
  <c r="L16" i="1"/>
  <c r="L15" i="1"/>
  <c r="L14" i="1"/>
  <c r="P13" i="1"/>
  <c r="K13" i="1"/>
  <c r="J13" i="1"/>
  <c r="N13" i="1" s="1"/>
  <c r="O13" i="1" s="1"/>
  <c r="L13" i="1" l="1"/>
  <c r="P12" i="1"/>
  <c r="P25" i="1" s="1"/>
  <c r="K12" i="1"/>
  <c r="J12" i="1"/>
  <c r="N12" i="1" s="1"/>
  <c r="O12" i="1" s="1"/>
  <c r="O25" i="1" s="1"/>
  <c r="L12" i="1" l="1"/>
</calcChain>
</file>

<file path=xl/sharedStrings.xml><?xml version="1.0" encoding="utf-8"?>
<sst xmlns="http://schemas.openxmlformats.org/spreadsheetml/2006/main" count="70" uniqueCount="46">
  <si>
    <t>(указывается предмет контракта )</t>
  </si>
  <si>
    <t>(указывается полное наименование учреждения)</t>
  </si>
  <si>
    <r>
      <t xml:space="preserve">Используемый метод определения начальной максимальной цены: </t>
    </r>
    <r>
      <rPr>
        <b/>
        <sz val="11"/>
        <color indexed="8"/>
        <rFont val="Times New Roman"/>
        <family val="1"/>
        <charset val="204"/>
      </rPr>
      <t xml:space="preserve">сопоставимых рыночных цен (анализа рынка)
</t>
    </r>
  </si>
  <si>
    <t>Обоснование и расчет начальной максимальной цены</t>
  </si>
  <si>
    <t>№ п/п</t>
  </si>
  <si>
    <t>Наименование товара</t>
  </si>
  <si>
    <t>Единица измерения</t>
  </si>
  <si>
    <t>Цена предложенная участником № 1, руб. ц₁</t>
  </si>
  <si>
    <t>Цена предложенная участником № 2, руб. ц₂</t>
  </si>
  <si>
    <t>Цена предложенная участником № 3, руб. ц₃</t>
  </si>
  <si>
    <t>Цена предложенная участником № 4, руб. ц₄</t>
  </si>
  <si>
    <t>Цена предложенная участником № 5, руб. ц₅</t>
  </si>
  <si>
    <t>Средняя цена, руб. &lt;Ц&gt;=(ц₁+ц₂+ц₃+….)/n                                                                                                                                                                                                                                                                                                                                                                 (n-количество предложений)</t>
  </si>
  <si>
    <t xml:space="preserve"> Среднее квадратичное отклонение, руб.
</t>
  </si>
  <si>
    <t xml:space="preserve">Коэффициент вариации, % 
</t>
  </si>
  <si>
    <t>Количество к закупке</t>
  </si>
  <si>
    <t>Общая стоимость товаров, работ, услуг (руб)</t>
  </si>
  <si>
    <t xml:space="preserve">Итого по ОУ </t>
  </si>
  <si>
    <t>(расшифровка подписи)</t>
  </si>
  <si>
    <t>16=11*14</t>
  </si>
  <si>
    <t xml:space="preserve">Расчет начальной (максимальной) цены контракта </t>
  </si>
  <si>
    <t>Адрес  ОУ(**)</t>
  </si>
  <si>
    <t xml:space="preserve">Государственное бюджетное дошкольное образовательное учреждение детский сад № 59 общеразвивающего вида с приоритетным осуществлением деятельности по  физическому развитию детей </t>
  </si>
  <si>
    <t>СпБ , Демьяна Бедного д.30, к. 7, лит А</t>
  </si>
  <si>
    <t>Руководитель  учреждения</t>
  </si>
  <si>
    <t>Борисова О.А.</t>
  </si>
  <si>
    <t>шт</t>
  </si>
  <si>
    <t>Средняя цена с учетом индекса потребительских цен на 2026год (руб/мес)</t>
  </si>
  <si>
    <t xml:space="preserve">поставка строительных материалов </t>
  </si>
  <si>
    <t xml:space="preserve">Грунтовка Церезит CT 17 Transparent 5л </t>
  </si>
  <si>
    <t>Плоская кисть 25 мм</t>
  </si>
  <si>
    <t>Плоская кисть 50 мм</t>
  </si>
  <si>
    <t>Плоская кисть 78 мм</t>
  </si>
  <si>
    <t>Краска быстросохнущая, атмосферостойкая ПФ-115 зеленая, 1,8 кг</t>
  </si>
  <si>
    <t>Краска быстросохнущая, атмосферостойкаяПФ-115 желтая, 1,8 кг</t>
  </si>
  <si>
    <t>Краска быстросохнущая, атмосферостойкая ПФ-115 красная, 1,8 кг</t>
  </si>
  <si>
    <t>Краска быстросохнущая, атмосферостойкая ПФ-115 синяя, 1,8 кг</t>
  </si>
  <si>
    <t xml:space="preserve">Эмаль ПФ-115 серая, банка 1,8 кг </t>
  </si>
  <si>
    <t xml:space="preserve">Эмаль ПФ-115 черная, банка 1,8 кг </t>
  </si>
  <si>
    <t>Пропитка для древесины бесцветная Forwood 3 литра</t>
  </si>
  <si>
    <t>Универсальная финишная шпатлевка 16 кг</t>
  </si>
  <si>
    <t>Смесь цементно-песчаная 25 кг</t>
  </si>
  <si>
    <t xml:space="preserve">*Определение НМЦК произведено Заказчиком в соответствии с  Приказом Минэкономразвития России от 02.10.2013 N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t>
  </si>
  <si>
    <t>Закупка содержит позиции, попадающие под запрет и ограничение закупок товаров, происходящих из иностранных государств по перечню согласно приложению N 1 и N 2.
Особенности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для осуществления закупки, объект закупки которой включает товары, указанные в приложении N 1 к постановлению N 1875 и (или) приложении N 2 к постановлению N 1875 не применяются на основании подпункта "г" пункта 7 постановления N 1875:
при осуществлении закупки товара заказчиком в случаях, предусмотренных пунктом 5 настоящего постановления, не применяется запрет, предусмотренный пунктом 1 настоящего постановления.
Запрет не применяется на основании подпункта "и" пункта 5 постановления N 1875, так как осуществляется закупка товаров, не относящихся к товарам и программному обеспечению, указанным в позициях 17, 27, 35, 53, 140, 141, 144 и 146 приложения N 1 к настоящему постановлению, при которой начальная (максимальная) цена контракта (начальная (максимальная) цена договора) или цена контракта, заключаемого с единственным поставщиком (подрядчиком, исполнителем) (цена, заключаемого с единственным поставщиком (исполнителем, подрядчиком) договора), не превышает 1 млн. рублей и при этом ни одна из использованных при определении таких цен цена единицы товара не превышает 300 тыс. рублей</t>
  </si>
  <si>
    <t>** В соответствии с п.3.20.1 Методических рекомендаций, утвержденных приказом Минэкономразвития РФ от 02.10.2013 №567 расчет произведен с помощью стандартных функций табличного редактора EXCEL.</t>
  </si>
  <si>
    <t>Расчет по мин цене</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</si>
</sst>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Red]#,##0.00"/>
  </numFmts>
  <fonts count="9" x14ac:knownFonts="1">
    <font>
      <sz val="11"/>
      <color theme="1"/>
      <name val="Calibri"/>
      <family val="2"/>
      <charset val="204"/>
      <scheme val="minor"/>
    </font>
    <font>
      <sz val="11"/>
      <color theme="1"/>
      <name val="Times New Roman"/>
      <family val="1"/>
      <charset val="204"/>
    </font>
    <font>
      <b/>
      <sz val="11"/>
      <color indexed="8"/>
      <name val="Times New Roman"/>
      <family val="1"/>
      <charset val="204"/>
    </font>
    <font>
      <sz val="11"/>
      <color indexed="8"/>
      <name val="Times New Roman"/>
      <family val="1"/>
      <charset val="204"/>
    </font>
    <font>
      <sz val="11"/>
      <color indexed="8"/>
      <name val="Calibri"/>
      <family val="2"/>
      <charset val="204"/>
    </font>
    <font>
      <sz val="10"/>
      <name val="Arial"/>
      <family val="2"/>
      <charset val="204"/>
    </font>
    <font>
      <sz val="8"/>
      <color rgb="FF000000"/>
      <name val="Arial"/>
      <family val="2"/>
      <charset val="204"/>
    </font>
    <font>
      <sz val="8"/>
      <color indexed="8"/>
      <name val="Times New Roman"/>
      <family val="1"/>
      <charset val="204"/>
    </font>
    <font>
      <sz val="11"/>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9" fontId="4" fillId="0" borderId="0" applyFont="0" applyFill="0" applyBorder="0" applyAlignment="0" applyProtection="0"/>
    <xf numFmtId="0" fontId="5" fillId="0" borderId="0"/>
    <xf numFmtId="0" fontId="6" fillId="0" borderId="0"/>
  </cellStyleXfs>
  <cellXfs count="61">
    <xf numFmtId="0" fontId="0" fillId="0" borderId="0" xfId="0"/>
    <xf numFmtId="0" fontId="1" fillId="0" borderId="0" xfId="0" applyFont="1" applyFill="1"/>
    <xf numFmtId="0" fontId="1" fillId="0" borderId="0" xfId="0" applyFont="1" applyFill="1" applyAlignment="1">
      <alignment wrapText="1"/>
    </xf>
    <xf numFmtId="0" fontId="1" fillId="0" borderId="0" xfId="0" applyFont="1" applyFill="1" applyAlignment="1">
      <alignment horizontal="left"/>
    </xf>
    <xf numFmtId="0" fontId="2" fillId="0" borderId="0" xfId="0" applyFont="1" applyFill="1" applyAlignment="1">
      <alignment horizontal="right"/>
    </xf>
    <xf numFmtId="0" fontId="0" fillId="0" borderId="0" xfId="0" applyFill="1"/>
    <xf numFmtId="0" fontId="2" fillId="0" borderId="0" xfId="0" applyFont="1" applyFill="1" applyAlignment="1">
      <alignment horizontal="left" vertical="center" wrapText="1"/>
    </xf>
    <xf numFmtId="0" fontId="2" fillId="0" borderId="0" xfId="0" applyFont="1" applyFill="1" applyAlignment="1">
      <alignment horizontal="center" vertical="center" wrapText="1"/>
    </xf>
    <xf numFmtId="0" fontId="2" fillId="0" borderId="5" xfId="0" applyFont="1" applyFill="1" applyBorder="1" applyAlignment="1"/>
    <xf numFmtId="0" fontId="2" fillId="0" borderId="6" xfId="0" applyFont="1" applyFill="1" applyBorder="1" applyAlignment="1"/>
    <xf numFmtId="0" fontId="3" fillId="0" borderId="5" xfId="0" applyFont="1" applyFill="1" applyBorder="1" applyAlignment="1">
      <alignment horizontal="center" vertical="center"/>
    </xf>
    <xf numFmtId="0" fontId="3" fillId="0" borderId="5" xfId="0" applyFont="1" applyFill="1" applyBorder="1" applyAlignment="1">
      <alignment horizontal="center" vertical="center" wrapText="1" shrinkToFit="1"/>
    </xf>
    <xf numFmtId="0" fontId="3" fillId="0" borderId="5" xfId="0" applyFont="1" applyFill="1" applyBorder="1" applyAlignment="1">
      <alignment horizontal="center" vertical="top" wrapText="1"/>
    </xf>
    <xf numFmtId="0" fontId="2" fillId="0" borderId="5" xfId="0" applyFont="1" applyFill="1" applyBorder="1" applyAlignment="1">
      <alignment horizontal="center" vertical="center" wrapText="1"/>
    </xf>
    <xf numFmtId="0" fontId="2" fillId="0" borderId="5" xfId="0" applyFont="1" applyFill="1" applyBorder="1" applyAlignment="1">
      <alignment horizontal="center" vertical="center" wrapText="1" shrinkToFit="1"/>
    </xf>
    <xf numFmtId="0" fontId="2" fillId="0" borderId="7" xfId="0" applyFont="1" applyFill="1" applyBorder="1" applyAlignment="1">
      <alignment horizontal="center" vertical="center" wrapText="1" shrinkToFit="1"/>
    </xf>
    <xf numFmtId="0" fontId="2" fillId="0" borderId="7"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7" xfId="0" applyFont="1" applyFill="1" applyBorder="1" applyAlignment="1">
      <alignment horizontal="center" vertical="center" wrapText="1"/>
    </xf>
    <xf numFmtId="164" fontId="3" fillId="0" borderId="5" xfId="0" applyNumberFormat="1" applyFont="1" applyFill="1" applyBorder="1" applyAlignment="1" applyProtection="1">
      <alignment horizontal="center" vertical="center"/>
    </xf>
    <xf numFmtId="164" fontId="3" fillId="0" borderId="5" xfId="0" applyNumberFormat="1" applyFont="1" applyFill="1" applyBorder="1" applyAlignment="1">
      <alignment horizontal="center" vertical="center"/>
    </xf>
    <xf numFmtId="9" fontId="3" fillId="0" borderId="5" xfId="1" applyFont="1" applyFill="1" applyBorder="1" applyAlignment="1">
      <alignment horizontal="center" vertical="center"/>
    </xf>
    <xf numFmtId="4" fontId="1" fillId="0" borderId="5" xfId="0" applyNumberFormat="1" applyFont="1" applyFill="1" applyBorder="1" applyAlignment="1">
      <alignment horizontal="center" vertical="center"/>
    </xf>
    <xf numFmtId="0" fontId="1" fillId="0" borderId="3" xfId="0" applyFont="1" applyFill="1" applyBorder="1" applyAlignment="1">
      <alignment horizontal="center" vertical="center" wrapText="1"/>
    </xf>
    <xf numFmtId="0" fontId="3" fillId="0" borderId="8" xfId="0" applyFont="1" applyFill="1" applyBorder="1" applyAlignment="1">
      <alignment horizontal="left" vertical="center"/>
    </xf>
    <xf numFmtId="0" fontId="1" fillId="0" borderId="5" xfId="0" applyFont="1" applyFill="1" applyBorder="1" applyAlignment="1">
      <alignment horizontal="center" vertical="center"/>
    </xf>
    <xf numFmtId="0" fontId="3" fillId="0" borderId="0" xfId="0" applyFont="1" applyFill="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Alignment="1">
      <alignment horizontal="center" vertical="center"/>
    </xf>
    <xf numFmtId="0" fontId="3" fillId="0" borderId="0" xfId="0" applyFont="1" applyFill="1" applyAlignment="1">
      <alignment horizontal="left" vertical="center"/>
    </xf>
    <xf numFmtId="0" fontId="3" fillId="0" borderId="0" xfId="0" applyFont="1" applyFill="1" applyBorder="1" applyAlignment="1">
      <alignment horizontal="center" vertical="center"/>
    </xf>
    <xf numFmtId="2" fontId="3" fillId="0" borderId="0" xfId="0" applyNumberFormat="1" applyFont="1" applyFill="1" applyBorder="1" applyAlignment="1">
      <alignment horizontal="center" vertical="center" wrapText="1"/>
    </xf>
    <xf numFmtId="2" fontId="3" fillId="0" borderId="0" xfId="0" applyNumberFormat="1" applyFont="1" applyFill="1" applyBorder="1" applyAlignment="1">
      <alignment horizontal="center" vertical="center" wrapText="1" shrinkToFit="1"/>
    </xf>
    <xf numFmtId="0" fontId="3" fillId="0" borderId="0" xfId="0" applyFont="1" applyFill="1" applyBorder="1" applyAlignment="1">
      <alignment horizontal="left"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xf>
    <xf numFmtId="0" fontId="1" fillId="0" borderId="0" xfId="0" applyFont="1" applyFill="1" applyBorder="1" applyAlignment="1">
      <alignment horizontal="center"/>
    </xf>
    <xf numFmtId="0" fontId="2" fillId="0" borderId="0" xfId="0" applyFont="1" applyFill="1" applyBorder="1" applyAlignment="1"/>
    <xf numFmtId="0" fontId="1" fillId="0" borderId="5" xfId="0" applyFont="1" applyFill="1" applyBorder="1" applyAlignment="1" applyProtection="1">
      <alignment horizontal="center" vertical="center" wrapText="1"/>
    </xf>
    <xf numFmtId="9" fontId="7" fillId="0" borderId="5" xfId="1" applyFont="1" applyFill="1" applyBorder="1" applyAlignment="1">
      <alignment horizontal="center" vertical="top" wrapText="1"/>
    </xf>
    <xf numFmtId="0" fontId="1" fillId="0" borderId="0" xfId="0" applyFont="1" applyFill="1" applyBorder="1" applyAlignment="1">
      <alignment horizontal="center" vertical="center" wrapText="1"/>
    </xf>
    <xf numFmtId="0" fontId="3" fillId="0" borderId="0" xfId="0" applyFont="1" applyFill="1" applyBorder="1" applyAlignment="1">
      <alignment horizontal="left" vertical="center"/>
    </xf>
    <xf numFmtId="0" fontId="1" fillId="0" borderId="0" xfId="0" applyFont="1" applyFill="1" applyBorder="1" applyAlignment="1">
      <alignment horizontal="center" vertical="center"/>
    </xf>
    <xf numFmtId="4" fontId="1" fillId="0" borderId="0" xfId="0" applyNumberFormat="1" applyFont="1" applyFill="1" applyBorder="1" applyAlignment="1">
      <alignment horizontal="center" vertical="center"/>
    </xf>
    <xf numFmtId="0" fontId="8" fillId="2" borderId="5" xfId="0" applyFont="1" applyFill="1" applyBorder="1" applyAlignment="1">
      <alignment horizontal="center" vertical="center" wrapText="1" shrinkToFit="1"/>
    </xf>
    <xf numFmtId="0" fontId="3" fillId="0" borderId="7" xfId="0" applyFont="1" applyFill="1" applyBorder="1" applyAlignment="1">
      <alignment horizontal="center" vertical="center" wrapText="1" shrinkToFit="1"/>
    </xf>
    <xf numFmtId="2" fontId="8" fillId="0" borderId="5" xfId="0" applyNumberFormat="1" applyFont="1" applyFill="1" applyBorder="1" applyAlignment="1">
      <alignment horizontal="center" vertical="center"/>
    </xf>
    <xf numFmtId="0" fontId="2" fillId="0" borderId="0" xfId="0" applyFont="1" applyFill="1" applyAlignment="1">
      <alignment horizontal="center" vertical="center" wrapText="1"/>
    </xf>
    <xf numFmtId="0" fontId="1" fillId="0" borderId="1" xfId="0" applyFont="1" applyFill="1" applyBorder="1" applyAlignment="1">
      <alignment horizontal="center"/>
    </xf>
    <xf numFmtId="0" fontId="3" fillId="0" borderId="0" xfId="0" applyFont="1" applyFill="1" applyAlignment="1">
      <alignment horizontal="center" vertical="center"/>
    </xf>
    <xf numFmtId="0" fontId="1" fillId="0" borderId="2" xfId="0" applyFont="1" applyFill="1" applyBorder="1" applyAlignment="1">
      <alignment horizontal="center"/>
    </xf>
    <xf numFmtId="0" fontId="3" fillId="0" borderId="0" xfId="0" applyFont="1" applyFill="1" applyAlignment="1">
      <alignment horizontal="center" vertical="center" wrapText="1"/>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Border="1" applyAlignment="1">
      <alignment horizontal="left" vertical="center" wrapText="1"/>
    </xf>
    <xf numFmtId="0" fontId="2" fillId="0" borderId="3" xfId="0" applyFont="1" applyFill="1" applyBorder="1" applyAlignment="1">
      <alignment horizontal="center"/>
    </xf>
    <xf numFmtId="0" fontId="2" fillId="0" borderId="4" xfId="0" applyFont="1" applyFill="1" applyBorder="1" applyAlignment="1">
      <alignment horizontal="center"/>
    </xf>
    <xf numFmtId="0" fontId="1" fillId="0" borderId="0" xfId="0" applyFont="1" applyFill="1" applyAlignment="1"/>
    <xf numFmtId="0" fontId="0" fillId="0" borderId="0" xfId="0" applyAlignment="1"/>
    <xf numFmtId="0" fontId="0" fillId="0" borderId="0" xfId="0" applyFill="1" applyAlignment="1">
      <alignment wrapText="1"/>
    </xf>
    <xf numFmtId="0" fontId="0" fillId="0" borderId="0" xfId="0" applyFill="1" applyAlignment="1"/>
  </cellXfs>
  <cellStyles count="4">
    <cellStyle name="Обычный" xfId="0" builtinId="0"/>
    <cellStyle name="Обычный 2" xfId="2"/>
    <cellStyle name="Обычный 3" xfId="3"/>
    <cellStyle name="Процент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11</xdr:col>
      <xdr:colOff>114300</xdr:colOff>
      <xdr:row>9</xdr:row>
      <xdr:rowOff>1084807</xdr:rowOff>
    </xdr:from>
    <xdr:to>
      <xdr:col>12</xdr:col>
      <xdr:colOff>165099</xdr:colOff>
      <xdr:row>9</xdr:row>
      <xdr:rowOff>1266824</xdr:rowOff>
    </xdr:to>
    <xdr:pic>
      <xdr:nvPicPr>
        <xdr:cNvPr id="2" name="Рисунок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915900" y="2799307"/>
          <a:ext cx="609599" cy="3915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1019176</xdr:colOff>
      <xdr:row>9</xdr:row>
      <xdr:rowOff>1009652</xdr:rowOff>
    </xdr:from>
    <xdr:to>
      <xdr:col>11</xdr:col>
      <xdr:colOff>47625</xdr:colOff>
      <xdr:row>9</xdr:row>
      <xdr:rowOff>1265603</xdr:rowOff>
    </xdr:to>
    <xdr:pic>
      <xdr:nvPicPr>
        <xdr:cNvPr id="3" name="Рисунок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982451" y="2724152"/>
          <a:ext cx="914399" cy="360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5"/>
  <sheetViews>
    <sheetView tabSelected="1" topLeftCell="A18" zoomScale="75" zoomScaleNormal="75" workbookViewId="0">
      <selection activeCell="S12" sqref="S12"/>
    </sheetView>
  </sheetViews>
  <sheetFormatPr defaultRowHeight="15" x14ac:dyDescent="0.25"/>
  <cols>
    <col min="1" max="1" width="5.28515625" style="5" customWidth="1"/>
    <col min="2" max="2" width="9.5703125" style="5" customWidth="1"/>
    <col min="3" max="3" width="47.85546875" style="5" customWidth="1"/>
    <col min="4" max="4" width="7" style="5" customWidth="1"/>
    <col min="5" max="5" width="11.85546875" style="5" customWidth="1"/>
    <col min="6" max="6" width="11.42578125" style="5" customWidth="1"/>
    <col min="7" max="7" width="12.7109375" style="5" customWidth="1"/>
    <col min="8" max="8" width="8.85546875" style="5" customWidth="1"/>
    <col min="9" max="9" width="8.28515625" style="5" customWidth="1"/>
    <col min="10" max="10" width="13.28515625" style="5" customWidth="1"/>
    <col min="11" max="11" width="13" style="5" customWidth="1"/>
    <col min="12" max="12" width="8.42578125" style="5" customWidth="1"/>
    <col min="13" max="13" width="10.28515625" style="5" customWidth="1"/>
    <col min="14" max="14" width="11.7109375" style="5" customWidth="1"/>
    <col min="15" max="15" width="14.28515625" style="5" customWidth="1"/>
    <col min="16" max="16" width="15.140625" style="5" customWidth="1"/>
    <col min="17" max="16384" width="9.140625" style="5"/>
  </cols>
  <sheetData>
    <row r="1" spans="1:16" x14ac:dyDescent="0.25">
      <c r="A1" s="1"/>
      <c r="B1" s="2"/>
      <c r="C1" s="3"/>
      <c r="D1" s="1"/>
      <c r="E1" s="1"/>
      <c r="F1" s="1"/>
      <c r="G1" s="1"/>
      <c r="H1" s="1"/>
      <c r="I1" s="1"/>
      <c r="J1" s="1"/>
      <c r="K1" s="1"/>
      <c r="L1" s="1"/>
      <c r="M1" s="1"/>
      <c r="N1" s="1"/>
      <c r="O1" s="4"/>
      <c r="P1" s="4"/>
    </row>
    <row r="2" spans="1:16" x14ac:dyDescent="0.25">
      <c r="A2" s="47" t="s">
        <v>20</v>
      </c>
      <c r="B2" s="47"/>
      <c r="C2" s="47"/>
      <c r="D2" s="47"/>
      <c r="E2" s="47"/>
      <c r="F2" s="47"/>
      <c r="G2" s="47"/>
      <c r="H2" s="47"/>
      <c r="I2" s="47"/>
      <c r="J2" s="47"/>
      <c r="K2" s="47"/>
      <c r="L2" s="47"/>
      <c r="M2" s="47"/>
      <c r="N2" s="47"/>
      <c r="O2" s="47"/>
      <c r="P2" s="34"/>
    </row>
    <row r="3" spans="1:16" x14ac:dyDescent="0.25">
      <c r="A3" s="48" t="s">
        <v>28</v>
      </c>
      <c r="B3" s="48"/>
      <c r="C3" s="48"/>
      <c r="D3" s="48"/>
      <c r="E3" s="48"/>
      <c r="F3" s="48"/>
      <c r="G3" s="48"/>
      <c r="H3" s="48"/>
      <c r="I3" s="48"/>
      <c r="J3" s="48"/>
      <c r="K3" s="48"/>
      <c r="L3" s="48"/>
      <c r="M3" s="48"/>
      <c r="N3" s="48"/>
      <c r="O3" s="48"/>
      <c r="P3" s="36"/>
    </row>
    <row r="4" spans="1:16" x14ac:dyDescent="0.25">
      <c r="A4" s="49" t="s">
        <v>0</v>
      </c>
      <c r="B4" s="49"/>
      <c r="C4" s="49"/>
      <c r="D4" s="49"/>
      <c r="E4" s="49"/>
      <c r="F4" s="49"/>
      <c r="G4" s="49"/>
      <c r="H4" s="49"/>
      <c r="I4" s="49"/>
      <c r="J4" s="49"/>
      <c r="K4" s="49"/>
      <c r="L4" s="49"/>
      <c r="M4" s="49"/>
      <c r="N4" s="49"/>
      <c r="O4" s="49"/>
      <c r="P4" s="35"/>
    </row>
    <row r="5" spans="1:16" x14ac:dyDescent="0.25">
      <c r="A5" s="1"/>
      <c r="B5" s="2"/>
      <c r="C5" s="6"/>
      <c r="D5" s="7"/>
      <c r="E5" s="1"/>
      <c r="F5" s="1"/>
      <c r="G5" s="1"/>
      <c r="H5" s="1"/>
      <c r="I5" s="1"/>
      <c r="J5" s="1"/>
      <c r="K5" s="1"/>
      <c r="L5" s="1"/>
      <c r="M5" s="1"/>
      <c r="N5" s="1"/>
      <c r="O5" s="1"/>
      <c r="P5" s="1"/>
    </row>
    <row r="6" spans="1:16" x14ac:dyDescent="0.25">
      <c r="A6" s="48" t="s">
        <v>22</v>
      </c>
      <c r="B6" s="48"/>
      <c r="C6" s="48"/>
      <c r="D6" s="48"/>
      <c r="E6" s="48"/>
      <c r="F6" s="48"/>
      <c r="G6" s="48"/>
      <c r="H6" s="48"/>
      <c r="I6" s="48"/>
      <c r="J6" s="48"/>
      <c r="K6" s="48"/>
      <c r="L6" s="48"/>
      <c r="M6" s="48"/>
      <c r="N6" s="48"/>
      <c r="O6" s="48"/>
      <c r="P6" s="36"/>
    </row>
    <row r="7" spans="1:16" x14ac:dyDescent="0.25">
      <c r="A7" s="50" t="s">
        <v>1</v>
      </c>
      <c r="B7" s="50"/>
      <c r="C7" s="50"/>
      <c r="D7" s="50"/>
      <c r="E7" s="50"/>
      <c r="F7" s="50"/>
      <c r="G7" s="50"/>
      <c r="H7" s="50"/>
      <c r="I7" s="50"/>
      <c r="J7" s="50"/>
      <c r="K7" s="50"/>
      <c r="L7" s="50"/>
      <c r="M7" s="50"/>
      <c r="N7" s="50"/>
      <c r="O7" s="50"/>
      <c r="P7" s="36"/>
    </row>
    <row r="8" spans="1:16" ht="30.75" customHeight="1" x14ac:dyDescent="0.25">
      <c r="A8" s="54" t="s">
        <v>2</v>
      </c>
      <c r="B8" s="54"/>
      <c r="C8" s="54"/>
      <c r="D8" s="54"/>
      <c r="E8" s="54"/>
      <c r="F8" s="54"/>
      <c r="G8" s="54"/>
      <c r="H8" s="54"/>
      <c r="I8" s="54"/>
      <c r="J8" s="54"/>
      <c r="K8" s="54"/>
      <c r="L8" s="54"/>
      <c r="M8" s="54"/>
      <c r="N8" s="54"/>
      <c r="O8" s="54"/>
      <c r="P8" s="33"/>
    </row>
    <row r="9" spans="1:16" x14ac:dyDescent="0.25">
      <c r="A9" s="55" t="s">
        <v>3</v>
      </c>
      <c r="B9" s="56"/>
      <c r="C9" s="56"/>
      <c r="D9" s="56"/>
      <c r="E9" s="56"/>
      <c r="F9" s="56"/>
      <c r="G9" s="56"/>
      <c r="H9" s="56"/>
      <c r="I9" s="56"/>
      <c r="J9" s="56"/>
      <c r="K9" s="56"/>
      <c r="L9" s="56"/>
      <c r="M9" s="56"/>
      <c r="N9" s="8">
        <v>1</v>
      </c>
      <c r="O9" s="9"/>
      <c r="P9" s="37"/>
    </row>
    <row r="10" spans="1:16" ht="120" x14ac:dyDescent="0.25">
      <c r="A10" s="10" t="s">
        <v>4</v>
      </c>
      <c r="B10" s="11" t="s">
        <v>21</v>
      </c>
      <c r="C10" s="11" t="s">
        <v>5</v>
      </c>
      <c r="D10" s="11" t="s">
        <v>6</v>
      </c>
      <c r="E10" s="11" t="s">
        <v>7</v>
      </c>
      <c r="F10" s="11" t="s">
        <v>8</v>
      </c>
      <c r="G10" s="11" t="s">
        <v>9</v>
      </c>
      <c r="H10" s="11" t="s">
        <v>10</v>
      </c>
      <c r="I10" s="11" t="s">
        <v>11</v>
      </c>
      <c r="J10" s="11" t="s">
        <v>12</v>
      </c>
      <c r="K10" s="12" t="s">
        <v>13</v>
      </c>
      <c r="L10" s="39" t="s">
        <v>14</v>
      </c>
      <c r="M10" s="11" t="s">
        <v>15</v>
      </c>
      <c r="N10" s="11" t="s">
        <v>27</v>
      </c>
      <c r="O10" s="11" t="s">
        <v>16</v>
      </c>
      <c r="P10" s="44" t="s">
        <v>45</v>
      </c>
    </row>
    <row r="11" spans="1:16" x14ac:dyDescent="0.25">
      <c r="A11" s="13">
        <v>1</v>
      </c>
      <c r="B11" s="14">
        <v>2</v>
      </c>
      <c r="C11" s="13">
        <v>3</v>
      </c>
      <c r="D11" s="15">
        <v>4</v>
      </c>
      <c r="E11" s="16">
        <v>5</v>
      </c>
      <c r="F11" s="15">
        <v>6</v>
      </c>
      <c r="G11" s="16">
        <v>7</v>
      </c>
      <c r="H11" s="15">
        <v>8</v>
      </c>
      <c r="I11" s="16">
        <v>9</v>
      </c>
      <c r="J11" s="15">
        <v>10</v>
      </c>
      <c r="K11" s="16">
        <v>11</v>
      </c>
      <c r="L11" s="15">
        <v>12</v>
      </c>
      <c r="M11" s="16">
        <v>13</v>
      </c>
      <c r="N11" s="15">
        <v>14</v>
      </c>
      <c r="O11" s="16" t="s">
        <v>19</v>
      </c>
      <c r="P11" s="13"/>
    </row>
    <row r="12" spans="1:16" ht="38.25" customHeight="1" x14ac:dyDescent="0.25">
      <c r="A12" s="17">
        <v>1</v>
      </c>
      <c r="B12" s="45" t="s">
        <v>23</v>
      </c>
      <c r="C12" s="38" t="s">
        <v>29</v>
      </c>
      <c r="D12" s="45" t="s">
        <v>26</v>
      </c>
      <c r="E12" s="18">
        <v>1307</v>
      </c>
      <c r="F12" s="45">
        <v>1412</v>
      </c>
      <c r="G12" s="18">
        <v>1399</v>
      </c>
      <c r="H12" s="15"/>
      <c r="I12" s="16"/>
      <c r="J12" s="19">
        <f t="shared" ref="J12:J24" si="0">IF((E12+F12+G12+H12+I12)&gt;0,AVERAGE(E12:I12),0)</f>
        <v>1372.6666666666667</v>
      </c>
      <c r="K12" s="20">
        <f t="shared" ref="K12:K24" si="1">STDEV(E12:I12)</f>
        <v>57.239263913273149</v>
      </c>
      <c r="L12" s="21">
        <f t="shared" ref="L12:L24" si="2">K12/J12</f>
        <v>4.1699318052408799E-2</v>
      </c>
      <c r="M12" s="46">
        <v>2</v>
      </c>
      <c r="N12" s="22">
        <f t="shared" ref="N12:N24" si="3">ROUND((J12*$N$9),2)</f>
        <v>1372.67</v>
      </c>
      <c r="O12" s="22">
        <f t="shared" ref="O12:O24" si="4">ROUND((N12*M12),2)</f>
        <v>2745.34</v>
      </c>
      <c r="P12" s="22">
        <f t="shared" ref="P12:P24" si="5">E12*M12</f>
        <v>2614</v>
      </c>
    </row>
    <row r="13" spans="1:16" s="1" customFormat="1" ht="26.25" customHeight="1" x14ac:dyDescent="0.25">
      <c r="A13" s="17">
        <v>2</v>
      </c>
      <c r="B13" s="45" t="s">
        <v>23</v>
      </c>
      <c r="C13" s="38" t="s">
        <v>30</v>
      </c>
      <c r="D13" s="45" t="s">
        <v>26</v>
      </c>
      <c r="E13" s="18">
        <v>35</v>
      </c>
      <c r="F13" s="45">
        <v>38</v>
      </c>
      <c r="G13" s="18">
        <v>36</v>
      </c>
      <c r="H13" s="15"/>
      <c r="I13" s="16"/>
      <c r="J13" s="19">
        <f t="shared" si="0"/>
        <v>36.333333333333336</v>
      </c>
      <c r="K13" s="20">
        <f t="shared" si="1"/>
        <v>1.5275252316519465</v>
      </c>
      <c r="L13" s="21">
        <f t="shared" si="2"/>
        <v>4.2041978852805868E-2</v>
      </c>
      <c r="M13" s="46">
        <v>10</v>
      </c>
      <c r="N13" s="22">
        <f t="shared" si="3"/>
        <v>36.33</v>
      </c>
      <c r="O13" s="22">
        <f t="shared" si="4"/>
        <v>363.3</v>
      </c>
      <c r="P13" s="22">
        <f t="shared" si="5"/>
        <v>350</v>
      </c>
    </row>
    <row r="14" spans="1:16" ht="29.25" customHeight="1" x14ac:dyDescent="0.25">
      <c r="A14" s="17">
        <v>3</v>
      </c>
      <c r="B14" s="45" t="s">
        <v>23</v>
      </c>
      <c r="C14" s="38" t="s">
        <v>31</v>
      </c>
      <c r="D14" s="45" t="s">
        <v>26</v>
      </c>
      <c r="E14" s="18">
        <v>60</v>
      </c>
      <c r="F14" s="45">
        <v>62</v>
      </c>
      <c r="G14" s="18">
        <v>63</v>
      </c>
      <c r="H14" s="15"/>
      <c r="I14" s="16"/>
      <c r="J14" s="19">
        <f t="shared" si="0"/>
        <v>61.666666666666664</v>
      </c>
      <c r="K14" s="20">
        <f t="shared" si="1"/>
        <v>1.5275252316519465</v>
      </c>
      <c r="L14" s="21">
        <f t="shared" si="2"/>
        <v>2.4770679432193729E-2</v>
      </c>
      <c r="M14" s="46">
        <v>10</v>
      </c>
      <c r="N14" s="22">
        <f t="shared" si="3"/>
        <v>61.67</v>
      </c>
      <c r="O14" s="22">
        <f t="shared" si="4"/>
        <v>616.70000000000005</v>
      </c>
      <c r="P14" s="22">
        <f t="shared" si="5"/>
        <v>600</v>
      </c>
    </row>
    <row r="15" spans="1:16" ht="26.1" customHeight="1" x14ac:dyDescent="0.25">
      <c r="A15" s="17">
        <v>4</v>
      </c>
      <c r="B15" s="45" t="s">
        <v>23</v>
      </c>
      <c r="C15" s="38" t="s">
        <v>32</v>
      </c>
      <c r="D15" s="45" t="s">
        <v>26</v>
      </c>
      <c r="E15" s="18">
        <v>94</v>
      </c>
      <c r="F15" s="45">
        <v>98</v>
      </c>
      <c r="G15" s="18">
        <v>101</v>
      </c>
      <c r="H15" s="15"/>
      <c r="I15" s="16"/>
      <c r="J15" s="19">
        <f t="shared" si="0"/>
        <v>97.666666666666671</v>
      </c>
      <c r="K15" s="20">
        <f t="shared" si="1"/>
        <v>3.5118845842842461</v>
      </c>
      <c r="L15" s="21">
        <f t="shared" si="2"/>
        <v>3.5957862637722653E-2</v>
      </c>
      <c r="M15" s="46">
        <v>10</v>
      </c>
      <c r="N15" s="22">
        <f t="shared" si="3"/>
        <v>97.67</v>
      </c>
      <c r="O15" s="22">
        <f t="shared" si="4"/>
        <v>976.7</v>
      </c>
      <c r="P15" s="22">
        <f t="shared" si="5"/>
        <v>940</v>
      </c>
    </row>
    <row r="16" spans="1:16" ht="42" customHeight="1" x14ac:dyDescent="0.25">
      <c r="A16" s="17">
        <v>5</v>
      </c>
      <c r="B16" s="45" t="s">
        <v>23</v>
      </c>
      <c r="C16" s="38" t="s">
        <v>34</v>
      </c>
      <c r="D16" s="45" t="s">
        <v>26</v>
      </c>
      <c r="E16" s="18">
        <v>758</v>
      </c>
      <c r="F16" s="45">
        <v>812</v>
      </c>
      <c r="G16" s="18">
        <v>827</v>
      </c>
      <c r="H16" s="15"/>
      <c r="I16" s="16"/>
      <c r="J16" s="19">
        <f t="shared" si="0"/>
        <v>799</v>
      </c>
      <c r="K16" s="20">
        <f t="shared" si="1"/>
        <v>36.290494623248108</v>
      </c>
      <c r="L16" s="21">
        <f t="shared" si="2"/>
        <v>4.5419893145492003E-2</v>
      </c>
      <c r="M16" s="46">
        <v>8</v>
      </c>
      <c r="N16" s="22">
        <f t="shared" si="3"/>
        <v>799</v>
      </c>
      <c r="O16" s="22">
        <f t="shared" si="4"/>
        <v>6392</v>
      </c>
      <c r="P16" s="22">
        <f t="shared" si="5"/>
        <v>6064</v>
      </c>
    </row>
    <row r="17" spans="1:16" ht="50.25" customHeight="1" x14ac:dyDescent="0.25">
      <c r="A17" s="17">
        <v>6</v>
      </c>
      <c r="B17" s="45" t="s">
        <v>23</v>
      </c>
      <c r="C17" s="38" t="s">
        <v>33</v>
      </c>
      <c r="D17" s="45" t="s">
        <v>26</v>
      </c>
      <c r="E17" s="18">
        <v>855</v>
      </c>
      <c r="F17" s="45">
        <v>932</v>
      </c>
      <c r="G17" s="18">
        <v>898</v>
      </c>
      <c r="H17" s="15"/>
      <c r="I17" s="16"/>
      <c r="J17" s="19">
        <f t="shared" si="0"/>
        <v>895</v>
      </c>
      <c r="K17" s="20">
        <f t="shared" si="1"/>
        <v>38.587562763149478</v>
      </c>
      <c r="L17" s="21">
        <f t="shared" si="2"/>
        <v>4.3114595266088802E-2</v>
      </c>
      <c r="M17" s="46">
        <v>8</v>
      </c>
      <c r="N17" s="22">
        <f t="shared" si="3"/>
        <v>895</v>
      </c>
      <c r="O17" s="22">
        <f t="shared" si="4"/>
        <v>7160</v>
      </c>
      <c r="P17" s="22">
        <f t="shared" si="5"/>
        <v>6840</v>
      </c>
    </row>
    <row r="18" spans="1:16" ht="48.75" customHeight="1" x14ac:dyDescent="0.25">
      <c r="A18" s="17">
        <v>7</v>
      </c>
      <c r="B18" s="45" t="s">
        <v>23</v>
      </c>
      <c r="C18" s="38" t="s">
        <v>35</v>
      </c>
      <c r="D18" s="45" t="s">
        <v>26</v>
      </c>
      <c r="E18" s="18">
        <v>1185</v>
      </c>
      <c r="F18" s="45">
        <v>1245</v>
      </c>
      <c r="G18" s="18">
        <v>1233</v>
      </c>
      <c r="H18" s="15"/>
      <c r="I18" s="16"/>
      <c r="J18" s="19">
        <f t="shared" si="0"/>
        <v>1221</v>
      </c>
      <c r="K18" s="20">
        <f t="shared" si="1"/>
        <v>31.749015732775089</v>
      </c>
      <c r="L18" s="21">
        <f t="shared" si="2"/>
        <v>2.6002469887612685E-2</v>
      </c>
      <c r="M18" s="46">
        <v>8</v>
      </c>
      <c r="N18" s="22">
        <f t="shared" si="3"/>
        <v>1221</v>
      </c>
      <c r="O18" s="22">
        <f t="shared" si="4"/>
        <v>9768</v>
      </c>
      <c r="P18" s="22">
        <f t="shared" si="5"/>
        <v>9480</v>
      </c>
    </row>
    <row r="19" spans="1:16" ht="45.75" customHeight="1" x14ac:dyDescent="0.25">
      <c r="A19" s="17">
        <v>8</v>
      </c>
      <c r="B19" s="45" t="s">
        <v>23</v>
      </c>
      <c r="C19" s="38" t="s">
        <v>36</v>
      </c>
      <c r="D19" s="45" t="s">
        <v>26</v>
      </c>
      <c r="E19" s="18">
        <v>758</v>
      </c>
      <c r="F19" s="45">
        <v>789</v>
      </c>
      <c r="G19" s="18">
        <v>812</v>
      </c>
      <c r="H19" s="15"/>
      <c r="I19" s="16"/>
      <c r="J19" s="19">
        <f t="shared" si="0"/>
        <v>786.33333333333337</v>
      </c>
      <c r="K19" s="20">
        <f t="shared" si="1"/>
        <v>27.098585448936873</v>
      </c>
      <c r="L19" s="21">
        <f t="shared" si="2"/>
        <v>3.4461956908355497E-2</v>
      </c>
      <c r="M19" s="46">
        <v>8</v>
      </c>
      <c r="N19" s="22">
        <f t="shared" si="3"/>
        <v>786.33</v>
      </c>
      <c r="O19" s="22">
        <f t="shared" si="4"/>
        <v>6290.64</v>
      </c>
      <c r="P19" s="22">
        <f t="shared" si="5"/>
        <v>6064</v>
      </c>
    </row>
    <row r="20" spans="1:16" ht="26.1" customHeight="1" x14ac:dyDescent="0.25">
      <c r="A20" s="17">
        <v>9</v>
      </c>
      <c r="B20" s="45" t="s">
        <v>23</v>
      </c>
      <c r="C20" s="38" t="s">
        <v>37</v>
      </c>
      <c r="D20" s="45" t="s">
        <v>26</v>
      </c>
      <c r="E20" s="18">
        <v>768</v>
      </c>
      <c r="F20" s="45">
        <v>822</v>
      </c>
      <c r="G20" s="18">
        <v>799</v>
      </c>
      <c r="H20" s="15"/>
      <c r="I20" s="16"/>
      <c r="J20" s="19">
        <f t="shared" si="0"/>
        <v>796.33333333333337</v>
      </c>
      <c r="K20" s="20">
        <f t="shared" si="1"/>
        <v>27.098585448936873</v>
      </c>
      <c r="L20" s="21">
        <f t="shared" si="2"/>
        <v>3.4029198973131274E-2</v>
      </c>
      <c r="M20" s="46">
        <v>4</v>
      </c>
      <c r="N20" s="22">
        <f t="shared" si="3"/>
        <v>796.33</v>
      </c>
      <c r="O20" s="22">
        <f t="shared" si="4"/>
        <v>3185.32</v>
      </c>
      <c r="P20" s="22">
        <f t="shared" si="5"/>
        <v>3072</v>
      </c>
    </row>
    <row r="21" spans="1:16" ht="26.1" customHeight="1" x14ac:dyDescent="0.25">
      <c r="A21" s="17">
        <v>10</v>
      </c>
      <c r="B21" s="45" t="s">
        <v>23</v>
      </c>
      <c r="C21" s="38" t="s">
        <v>38</v>
      </c>
      <c r="D21" s="45" t="s">
        <v>26</v>
      </c>
      <c r="E21" s="18">
        <v>768</v>
      </c>
      <c r="F21" s="45">
        <v>799</v>
      </c>
      <c r="G21" s="18">
        <v>776</v>
      </c>
      <c r="H21" s="15"/>
      <c r="I21" s="16"/>
      <c r="J21" s="19">
        <f t="shared" si="0"/>
        <v>781</v>
      </c>
      <c r="K21" s="20">
        <f t="shared" si="1"/>
        <v>16.093476939431081</v>
      </c>
      <c r="L21" s="21">
        <f t="shared" si="2"/>
        <v>2.060624448070561E-2</v>
      </c>
      <c r="M21" s="46">
        <v>2</v>
      </c>
      <c r="N21" s="22">
        <f t="shared" si="3"/>
        <v>781</v>
      </c>
      <c r="O21" s="22">
        <f t="shared" si="4"/>
        <v>1562</v>
      </c>
      <c r="P21" s="22">
        <f t="shared" si="5"/>
        <v>1536</v>
      </c>
    </row>
    <row r="22" spans="1:16" ht="36.75" customHeight="1" x14ac:dyDescent="0.25">
      <c r="A22" s="17">
        <v>11</v>
      </c>
      <c r="B22" s="45" t="s">
        <v>23</v>
      </c>
      <c r="C22" s="38" t="s">
        <v>39</v>
      </c>
      <c r="D22" s="45" t="s">
        <v>26</v>
      </c>
      <c r="E22" s="18">
        <v>2142</v>
      </c>
      <c r="F22" s="45">
        <v>2164</v>
      </c>
      <c r="G22" s="18">
        <v>2314</v>
      </c>
      <c r="H22" s="15"/>
      <c r="I22" s="16"/>
      <c r="J22" s="19">
        <f t="shared" ref="J22:J23" si="6">IF((E22+F22+G22+H22+I22)&gt;0,AVERAGE(E22:I22),0)</f>
        <v>2206.6666666666665</v>
      </c>
      <c r="K22" s="20">
        <f t="shared" ref="K22:K23" si="7">STDEV(E22:I22)</f>
        <v>93.601994280748812</v>
      </c>
      <c r="L22" s="21">
        <f t="shared" ref="L22:L23" si="8">K22/J22</f>
        <v>4.2417822181608229E-2</v>
      </c>
      <c r="M22" s="46">
        <v>1</v>
      </c>
      <c r="N22" s="22">
        <f t="shared" ref="N22:N23" si="9">ROUND((J22*$N$9),2)</f>
        <v>2206.67</v>
      </c>
      <c r="O22" s="22">
        <f t="shared" ref="O22:O23" si="10">ROUND((N22*M22),2)</f>
        <v>2206.67</v>
      </c>
      <c r="P22" s="22">
        <f t="shared" ref="P22:P23" si="11">E22*M22</f>
        <v>2142</v>
      </c>
    </row>
    <row r="23" spans="1:16" ht="36.75" customHeight="1" x14ac:dyDescent="0.25">
      <c r="A23" s="17">
        <v>11</v>
      </c>
      <c r="B23" s="45" t="s">
        <v>23</v>
      </c>
      <c r="C23" s="38" t="s">
        <v>40</v>
      </c>
      <c r="D23" s="45" t="s">
        <v>26</v>
      </c>
      <c r="E23" s="18">
        <v>2203</v>
      </c>
      <c r="F23" s="45">
        <v>2380</v>
      </c>
      <c r="G23" s="18">
        <v>2358</v>
      </c>
      <c r="H23" s="15"/>
      <c r="I23" s="16"/>
      <c r="J23" s="19">
        <f t="shared" si="6"/>
        <v>2313.6666666666665</v>
      </c>
      <c r="K23" s="20">
        <f t="shared" si="7"/>
        <v>96.469338825003518</v>
      </c>
      <c r="L23" s="21">
        <f t="shared" si="8"/>
        <v>4.1695435308314446E-2</v>
      </c>
      <c r="M23" s="46">
        <v>2</v>
      </c>
      <c r="N23" s="22">
        <f t="shared" si="9"/>
        <v>2313.67</v>
      </c>
      <c r="O23" s="22">
        <f t="shared" si="10"/>
        <v>4627.34</v>
      </c>
      <c r="P23" s="22">
        <f t="shared" si="11"/>
        <v>4406</v>
      </c>
    </row>
    <row r="24" spans="1:16" ht="36.75" customHeight="1" x14ac:dyDescent="0.25">
      <c r="A24" s="17">
        <v>11</v>
      </c>
      <c r="B24" s="45" t="s">
        <v>23</v>
      </c>
      <c r="C24" s="38" t="s">
        <v>41</v>
      </c>
      <c r="D24" s="45" t="s">
        <v>26</v>
      </c>
      <c r="E24" s="18">
        <v>464</v>
      </c>
      <c r="F24" s="45">
        <v>497</v>
      </c>
      <c r="G24" s="18">
        <v>511</v>
      </c>
      <c r="H24" s="15"/>
      <c r="I24" s="16"/>
      <c r="J24" s="19">
        <f t="shared" si="0"/>
        <v>490.66666666666669</v>
      </c>
      <c r="K24" s="20">
        <f t="shared" si="1"/>
        <v>24.131583730317686</v>
      </c>
      <c r="L24" s="21">
        <f t="shared" si="2"/>
        <v>4.9181216841680066E-2</v>
      </c>
      <c r="M24" s="46">
        <v>3</v>
      </c>
      <c r="N24" s="22">
        <f t="shared" si="3"/>
        <v>490.67</v>
      </c>
      <c r="O24" s="22">
        <f t="shared" si="4"/>
        <v>1472.01</v>
      </c>
      <c r="P24" s="22">
        <f t="shared" si="5"/>
        <v>1392</v>
      </c>
    </row>
    <row r="25" spans="1:16" ht="26.1" customHeight="1" x14ac:dyDescent="0.25">
      <c r="A25" s="17"/>
      <c r="B25" s="23"/>
      <c r="C25" s="24" t="s">
        <v>17</v>
      </c>
      <c r="D25" s="25"/>
      <c r="E25" s="10"/>
      <c r="F25" s="25"/>
      <c r="G25" s="25"/>
      <c r="H25" s="25"/>
      <c r="I25" s="25"/>
      <c r="J25" s="25"/>
      <c r="K25" s="25"/>
      <c r="L25" s="25"/>
      <c r="M25" s="25"/>
      <c r="N25" s="22"/>
      <c r="O25" s="22">
        <f>O12+O13+O14+O15+O15+O16+O17+O18+O19+O20+O21+O22+O23+O24</f>
        <v>48342.719999999994</v>
      </c>
      <c r="P25" s="22">
        <f>P12+P13+P14+P15+P16+P17+P18+P19+P20+P21+P22+P23+P24</f>
        <v>45500</v>
      </c>
    </row>
    <row r="26" spans="1:16" x14ac:dyDescent="0.25">
      <c r="A26" s="1"/>
      <c r="B26" s="1"/>
      <c r="C26" s="1"/>
      <c r="D26" s="1"/>
      <c r="E26" s="41"/>
      <c r="F26" s="32"/>
      <c r="G26" s="31"/>
      <c r="H26" s="1"/>
      <c r="I26" s="1"/>
      <c r="J26" s="1"/>
      <c r="K26" s="1"/>
      <c r="L26" s="1"/>
      <c r="M26" s="1"/>
      <c r="N26" s="1"/>
      <c r="O26" s="1"/>
      <c r="P26" s="1"/>
    </row>
    <row r="27" spans="1:16" x14ac:dyDescent="0.25">
      <c r="A27" s="1"/>
      <c r="B27" s="1"/>
      <c r="C27" s="57" t="s">
        <v>42</v>
      </c>
      <c r="D27" s="58"/>
      <c r="E27" s="58"/>
      <c r="F27" s="58"/>
      <c r="G27" s="58"/>
      <c r="H27" s="58"/>
      <c r="I27" s="58"/>
      <c r="J27" s="58"/>
      <c r="K27" s="58"/>
      <c r="L27" s="58"/>
      <c r="M27" s="58"/>
      <c r="N27" s="58"/>
      <c r="O27" s="58"/>
      <c r="P27" s="58"/>
    </row>
    <row r="28" spans="1:16" ht="23.25" customHeight="1" x14ac:dyDescent="0.25">
      <c r="A28" s="1"/>
      <c r="B28" s="1"/>
      <c r="C28" s="58"/>
      <c r="D28" s="58"/>
      <c r="E28" s="58"/>
      <c r="F28" s="58"/>
      <c r="G28" s="58"/>
      <c r="H28" s="58"/>
      <c r="I28" s="58"/>
      <c r="J28" s="58"/>
      <c r="K28" s="58"/>
      <c r="L28" s="58"/>
      <c r="M28" s="58"/>
      <c r="N28" s="58"/>
      <c r="O28" s="58"/>
      <c r="P28" s="58"/>
    </row>
    <row r="29" spans="1:16" x14ac:dyDescent="0.25">
      <c r="A29" s="27"/>
      <c r="B29" s="40"/>
      <c r="D29" s="42"/>
      <c r="E29" s="30"/>
      <c r="F29" s="42"/>
      <c r="G29" s="42"/>
      <c r="H29" s="42"/>
      <c r="I29" s="42"/>
      <c r="J29" s="42"/>
      <c r="K29" s="42"/>
      <c r="L29" s="42"/>
      <c r="M29" s="42"/>
      <c r="N29" s="43"/>
      <c r="O29" s="43"/>
      <c r="P29" s="43"/>
    </row>
    <row r="30" spans="1:16" ht="137.25" customHeight="1" x14ac:dyDescent="0.25">
      <c r="A30" s="27"/>
      <c r="B30" s="40"/>
      <c r="C30" s="59" t="s">
        <v>43</v>
      </c>
      <c r="D30" s="58"/>
      <c r="E30" s="58"/>
      <c r="F30" s="58"/>
      <c r="G30" s="58"/>
      <c r="H30" s="58"/>
      <c r="I30" s="58"/>
      <c r="J30" s="58"/>
      <c r="K30" s="58"/>
      <c r="L30" s="58"/>
      <c r="M30" s="58"/>
      <c r="N30" s="58"/>
      <c r="O30" s="58"/>
      <c r="P30" s="58"/>
    </row>
    <row r="31" spans="1:16" x14ac:dyDescent="0.25">
      <c r="A31" s="27"/>
      <c r="B31" s="40"/>
      <c r="D31" s="42"/>
      <c r="E31" s="30"/>
      <c r="F31" s="42"/>
      <c r="G31" s="42"/>
      <c r="H31" s="42"/>
      <c r="I31" s="42"/>
      <c r="J31" s="42"/>
      <c r="K31" s="42"/>
      <c r="L31" s="42"/>
      <c r="M31" s="42"/>
      <c r="N31" s="43"/>
      <c r="O31" s="43"/>
      <c r="P31" s="43"/>
    </row>
    <row r="32" spans="1:16" x14ac:dyDescent="0.25">
      <c r="A32" s="27"/>
      <c r="B32" s="40"/>
      <c r="C32" s="60" t="s">
        <v>44</v>
      </c>
      <c r="D32" s="58"/>
      <c r="E32" s="58"/>
      <c r="F32" s="58"/>
      <c r="G32" s="58"/>
      <c r="H32" s="58"/>
      <c r="I32" s="58"/>
      <c r="J32" s="58"/>
      <c r="K32" s="58"/>
      <c r="L32" s="58"/>
      <c r="M32" s="58"/>
      <c r="N32" s="58"/>
      <c r="O32" s="58"/>
      <c r="P32" s="58"/>
    </row>
    <row r="33" spans="1:16" x14ac:dyDescent="0.25">
      <c r="A33" s="27"/>
      <c r="B33" s="40"/>
      <c r="D33" s="42"/>
      <c r="E33" s="30"/>
      <c r="F33" s="42"/>
      <c r="G33" s="42"/>
      <c r="H33" s="42"/>
      <c r="I33" s="42"/>
      <c r="J33" s="42"/>
      <c r="K33" s="42"/>
      <c r="L33" s="42"/>
      <c r="M33" s="42"/>
      <c r="N33" s="43"/>
      <c r="O33" s="43"/>
      <c r="P33" s="43"/>
    </row>
    <row r="34" spans="1:16" x14ac:dyDescent="0.25">
      <c r="A34" s="51" t="s">
        <v>24</v>
      </c>
      <c r="B34" s="51"/>
      <c r="C34" s="51"/>
      <c r="D34" s="26"/>
      <c r="E34" s="27"/>
      <c r="F34" s="26"/>
      <c r="G34" s="53" t="s">
        <v>25</v>
      </c>
      <c r="H34" s="53"/>
      <c r="I34" s="53"/>
      <c r="J34" s="53"/>
      <c r="K34" s="53"/>
      <c r="L34" s="28"/>
      <c r="M34" s="28"/>
      <c r="N34" s="28"/>
      <c r="O34" s="28"/>
      <c r="P34" s="35"/>
    </row>
    <row r="35" spans="1:16" x14ac:dyDescent="0.25">
      <c r="A35" s="28"/>
      <c r="B35" s="26"/>
      <c r="C35" s="29"/>
      <c r="D35" s="28"/>
      <c r="E35" s="30"/>
      <c r="F35" s="30"/>
      <c r="G35" s="52" t="s">
        <v>18</v>
      </c>
      <c r="H35" s="52"/>
      <c r="I35" s="52"/>
      <c r="J35" s="52"/>
      <c r="K35" s="52"/>
      <c r="L35" s="28"/>
      <c r="M35" s="28"/>
      <c r="N35" s="28"/>
      <c r="O35" s="28"/>
      <c r="P35" s="35"/>
    </row>
  </sheetData>
  <mergeCells count="13">
    <mergeCell ref="A34:C34"/>
    <mergeCell ref="G35:K35"/>
    <mergeCell ref="G34:K34"/>
    <mergeCell ref="A8:O8"/>
    <mergeCell ref="A9:M9"/>
    <mergeCell ref="C27:P28"/>
    <mergeCell ref="C30:P30"/>
    <mergeCell ref="C32:P32"/>
    <mergeCell ref="A2:O2"/>
    <mergeCell ref="A3:O3"/>
    <mergeCell ref="A4:O4"/>
    <mergeCell ref="A6:O6"/>
    <mergeCell ref="A7:O7"/>
  </mergeCells>
  <pageMargins left="0.23622047244094491" right="0.23622047244094491" top="0.74803149606299213" bottom="0.74803149606299213" header="0.31496062992125984" footer="0.31496062992125984"/>
  <pageSetup paperSize="9" scale="5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Марат Ряшитович Тимкаев</cp:lastModifiedBy>
  <cp:lastPrinted>2025-05-21T13:28:04Z</cp:lastPrinted>
  <dcterms:created xsi:type="dcterms:W3CDTF">2019-02-19T14:21:41Z</dcterms:created>
  <dcterms:modified xsi:type="dcterms:W3CDTF">2026-07-08T13:08:56Z</dcterms:modified>
</cp:coreProperties>
</file>