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корм сухой 2026\"/>
    </mc:Choice>
  </mc:AlternateContent>
  <bookViews>
    <workbookView showVerticalScroll="0" xWindow="0" yWindow="0" windowWidth="23040" windowHeight="9384"/>
  </bookViews>
  <sheets>
    <sheet name="для извещения" sheetId="11" r:id="rId1"/>
  </sheets>
  <calcPr calcId="152511" fullPrecision="0"/>
</workbook>
</file>

<file path=xl/calcChain.xml><?xml version="1.0" encoding="utf-8"?>
<calcChain xmlns="http://schemas.openxmlformats.org/spreadsheetml/2006/main">
  <c r="S8" i="11" l="1"/>
  <c r="T8" i="11"/>
  <c r="U8" i="11"/>
  <c r="S9" i="11"/>
  <c r="T9" i="11"/>
  <c r="U9" i="11"/>
  <c r="S10" i="11"/>
  <c r="T10" i="11"/>
  <c r="U10" i="11"/>
  <c r="S11" i="11"/>
  <c r="T11" i="11"/>
  <c r="U11" i="11"/>
  <c r="S12" i="11"/>
  <c r="T12" i="11"/>
  <c r="U12" i="11"/>
  <c r="S13" i="11"/>
  <c r="T13" i="11"/>
  <c r="U13" i="11"/>
  <c r="S14" i="11"/>
  <c r="T14" i="11"/>
  <c r="U14" i="11"/>
  <c r="S15" i="11"/>
  <c r="T15" i="11"/>
  <c r="U15" i="11"/>
  <c r="S16" i="11"/>
  <c r="T16" i="11"/>
  <c r="U16" i="11"/>
  <c r="H12" i="11" l="1"/>
  <c r="K12" i="11"/>
  <c r="Q12" i="11" s="1"/>
  <c r="L12" i="11"/>
  <c r="N12" i="11"/>
  <c r="H13" i="11"/>
  <c r="K13" i="11"/>
  <c r="Q13" i="11" s="1"/>
  <c r="L13" i="11"/>
  <c r="N13" i="11"/>
  <c r="H14" i="11"/>
  <c r="K14" i="11"/>
  <c r="Q14" i="11" s="1"/>
  <c r="L14" i="11"/>
  <c r="N14" i="11"/>
  <c r="H15" i="11"/>
  <c r="K15" i="11"/>
  <c r="Q15" i="11" s="1"/>
  <c r="L15" i="11"/>
  <c r="M15" i="11" s="1"/>
  <c r="N15" i="11"/>
  <c r="R15" i="11" l="1"/>
  <c r="V15" i="11"/>
  <c r="R13" i="11"/>
  <c r="V13" i="11"/>
  <c r="R12" i="11"/>
  <c r="V12" i="11"/>
  <c r="R14" i="11"/>
  <c r="V14" i="11"/>
  <c r="M12" i="11"/>
  <c r="M14" i="11"/>
  <c r="M13" i="11"/>
  <c r="H8" i="11"/>
  <c r="K8" i="11"/>
  <c r="Q8" i="11" s="1"/>
  <c r="L8" i="11"/>
  <c r="N8" i="11"/>
  <c r="H9" i="11"/>
  <c r="K9" i="11"/>
  <c r="Q9" i="11" s="1"/>
  <c r="L9" i="11"/>
  <c r="N9" i="11"/>
  <c r="H10" i="11"/>
  <c r="K10" i="11"/>
  <c r="Q10" i="11" s="1"/>
  <c r="V10" i="11" s="1"/>
  <c r="L10" i="11"/>
  <c r="N10" i="11"/>
  <c r="H11" i="11"/>
  <c r="K11" i="11"/>
  <c r="Q11" i="11" s="1"/>
  <c r="L11" i="11"/>
  <c r="N11" i="11"/>
  <c r="H16" i="11"/>
  <c r="K16" i="11"/>
  <c r="Q16" i="11" s="1"/>
  <c r="V16" i="11" s="1"/>
  <c r="L16" i="11"/>
  <c r="N16" i="11"/>
  <c r="N17" i="11" l="1"/>
  <c r="R8" i="11"/>
  <c r="V8" i="11"/>
  <c r="M9" i="11"/>
  <c r="R11" i="11"/>
  <c r="V11" i="11"/>
  <c r="R9" i="11"/>
  <c r="V9" i="11"/>
  <c r="M11" i="11"/>
  <c r="M10" i="11"/>
  <c r="M8" i="11"/>
  <c r="R10" i="11"/>
  <c r="R16" i="11"/>
  <c r="M16" i="11"/>
  <c r="U17" i="11"/>
  <c r="T17" i="11"/>
  <c r="S17" i="11"/>
  <c r="R17" i="11" l="1"/>
  <c r="V17" i="11"/>
</calcChain>
</file>

<file path=xl/sharedStrings.xml><?xml version="1.0" encoding="utf-8"?>
<sst xmlns="http://schemas.openxmlformats.org/spreadsheetml/2006/main" count="62" uniqueCount="45">
  <si>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</si>
  <si>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</si>
  <si>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</si>
  <si>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</si>
  <si>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</si>
  <si>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</si>
  <si>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>11=          /10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</si>
  <si>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</si>
  <si>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</si>
  <si>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</si>
  <si>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</si>
  <si>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</si>
  <si>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</si>
  <si>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</si>
  <si>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t>ИЦИ №4</t>
  </si>
  <si>
    <t>ИЦИ №5</t>
  </si>
  <si>
    <t xml:space="preserve">  РАСЧЕТ НМЦК,руб</t>
  </si>
  <si>
    <t>Предельная цена за единицу по нормативу[1]</t>
  </si>
  <si>
    <t>Начальная максимальная цена контракта(с учетом Нормативного метода)</t>
  </si>
  <si>
    <t>итого:</t>
  </si>
  <si>
    <t>14=8*9/10</t>
  </si>
  <si>
    <t xml:space="preserve">Исполнитель                                  </t>
  </si>
  <si>
    <t>Контрактный управляющий                                    М.И. Мошев</t>
  </si>
  <si>
    <t>№ по Приложению №2 к ППр СПб №489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</si>
  <si>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</si>
  <si>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Минимальное ценовое предложение, руб.</t>
  </si>
  <si>
    <t>17=МИН(C8:G8;O8)</t>
  </si>
  <si>
    <r>
      <t xml:space="preserve">Заказчиком было направлены запросы о предоставлении ценовой информации </t>
    </r>
    <r>
      <rPr>
        <u/>
        <sz val="11"/>
        <color indexed="8"/>
        <rFont val="Times New Roman"/>
        <family val="1"/>
        <charset val="204"/>
      </rPr>
      <t>5-и поставщикам (подрядчиков, исполнителей)</t>
    </r>
    <r>
      <rPr>
        <sz val="11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</si>
  <si>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r>
      <t xml:space="preserve">v - кол-во (объем) закупаемого товара (работы, услуги), </t>
    </r>
    <r>
      <rPr>
        <b/>
        <sz val="11"/>
        <rFont val="Times New Roman"/>
        <family val="1"/>
        <charset val="204"/>
      </rPr>
      <t>год.</t>
    </r>
  </si>
  <si>
    <r>
      <rPr>
        <b/>
        <sz val="11"/>
        <color indexed="8"/>
        <rFont val="Times New Roman"/>
        <family val="1"/>
        <charset val="204"/>
      </rPr>
      <t>n - кол-во значений, используемых в расчете</t>
    </r>
  </si>
  <si>
    <t>Ответы на запрос получены от 3 поставщиков (подрядчиков, исполнителей).</t>
  </si>
  <si>
    <t>8(812) 594-17-16</t>
  </si>
  <si>
    <t>-</t>
  </si>
  <si>
    <t>Определение и обоснование НМЦК: иной метод (методом сопоставимых рыночных цен (анализ рынка));</t>
  </si>
  <si>
    <t>Директор                                                       Н.А. Козлова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</si>
  <si>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 Начальная (максимальная) цена контракта (НМЦК) определена в соответствии со ст. 22 Федерального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нужд".</t>
  </si>
  <si>
    <t xml:space="preserve">Корм для средних и волнистых попугаев, для птиц экзотических, 2000 гр </t>
  </si>
  <si>
    <t>Корм для шиншилл, 15 кг</t>
  </si>
  <si>
    <t>Корм для кроликов 15кг</t>
  </si>
  <si>
    <t xml:space="preserve">Корм для крыс и мышей, 15 кг </t>
  </si>
  <si>
    <t xml:space="preserve">Корм для малых и средних попугаев, 5 кг </t>
  </si>
  <si>
    <t>Сено луговое сушеное 2500 гр не прессованное</t>
  </si>
  <si>
    <t>Песок для купания грызунов, хомяков, 15 кг</t>
  </si>
  <si>
    <t>Наполнитель глиняный для кошачьего туалета, 15 кг</t>
  </si>
  <si>
    <t>Корм для аквариумных и прудовых рыб, рептилий. Креветка сушеная 500гр.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</si>
</sst>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44444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5" fillId="0" borderId="0"/>
  </cellStyleXfs>
  <cellXfs count="57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/>
    </xf>
    <xf numFmtId="2" fontId="3" fillId="0" borderId="0" xfId="0" applyNumberFormat="1" applyFont="1"/>
    <xf numFmtId="0" fontId="13" fillId="2" borderId="0" xfId="0" applyFont="1" applyFill="1" applyBorder="1" applyAlignment="1">
      <alignment horizontal="right" vertical="center" wrapText="1" indent="1"/>
    </xf>
    <xf numFmtId="2" fontId="3" fillId="2" borderId="0" xfId="0" applyNumberFormat="1" applyFont="1" applyFill="1" applyBorder="1" applyAlignment="1">
      <alignment vertical="top" wrapText="1" indent="1"/>
    </xf>
    <xf numFmtId="0" fontId="3" fillId="3" borderId="0" xfId="0" applyFont="1" applyFill="1"/>
    <xf numFmtId="4" fontId="9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" fontId="16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4" fontId="14" fillId="0" borderId="7" xfId="0" applyNumberFormat="1" applyFont="1" applyFill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3">
    <cellStyle name="Обычный" xfId="0" builtinId="0"/>
    <cellStyle name="Обычный 10 2 2 2 2 2 2 2 5" xfId="2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7920" y="2474595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81915</xdr:colOff>
      <xdr:row>5</xdr:row>
      <xdr:rowOff>411480</xdr:rowOff>
    </xdr:from>
    <xdr:to>
      <xdr:col>13</xdr:col>
      <xdr:colOff>1062990</xdr:colOff>
      <xdr:row>5</xdr:row>
      <xdr:rowOff>821055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589895" y="2476500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0155" y="265557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1224915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97415" y="2941320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57235" y="3691890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78105</xdr:colOff>
      <xdr:row>3</xdr:row>
      <xdr:rowOff>139065</xdr:rowOff>
    </xdr:from>
    <xdr:to>
      <xdr:col>13</xdr:col>
      <xdr:colOff>678180</xdr:colOff>
      <xdr:row>5</xdr:row>
      <xdr:rowOff>16087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586085" y="173926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16</xdr:row>
      <xdr:rowOff>9525</xdr:rowOff>
    </xdr:from>
    <xdr:to>
      <xdr:col>12</xdr:col>
      <xdr:colOff>647700</xdr:colOff>
      <xdr:row>17</xdr:row>
      <xdr:rowOff>86571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825990" y="1709356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16</xdr:row>
      <xdr:rowOff>68580</xdr:rowOff>
    </xdr:from>
    <xdr:to>
      <xdr:col>15</xdr:col>
      <xdr:colOff>289559</xdr:colOff>
      <xdr:row>17</xdr:row>
      <xdr:rowOff>122766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52960" y="1715262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25"/>
  <sheetViews>
    <sheetView tabSelected="1" topLeftCell="A6" zoomScale="90" zoomScaleNormal="90" workbookViewId="0">
      <selection activeCell="B19" sqref="B19:R21"/>
    </sheetView>
  </sheetViews>
  <sheetFormatPr defaultRowHeight="13.8" x14ac:dyDescent="0.25"/>
  <cols>
    <col min="1" max="1" width="3.5546875" style="4" customWidth="1"/>
    <col min="2" max="2" width="42.44140625" style="4" customWidth="1"/>
    <col min="3" max="5" width="10.33203125" style="4" bestFit="1" customWidth="1"/>
    <col min="6" max="7" width="9.33203125" style="4" bestFit="1" customWidth="1"/>
    <col min="8" max="8" width="12.33203125" style="4" customWidth="1"/>
    <col min="9" max="9" width="8.6640625" style="23" customWidth="1"/>
    <col min="10" max="10" width="9.6640625" style="4" customWidth="1"/>
    <col min="11" max="11" width="13.44140625" style="4" customWidth="1"/>
    <col min="12" max="12" width="13.109375" style="4" customWidth="1"/>
    <col min="13" max="13" width="11.33203125" style="4" customWidth="1"/>
    <col min="14" max="14" width="16.109375" style="4" customWidth="1"/>
    <col min="15" max="16" width="11.6640625" style="4" customWidth="1"/>
    <col min="17" max="17" width="11.6640625" style="23" customWidth="1"/>
    <col min="18" max="18" width="11.6640625" style="4" customWidth="1"/>
    <col min="19" max="22" width="11" style="4" hidden="1" customWidth="1"/>
    <col min="23" max="16384" width="8.88671875" style="4"/>
  </cols>
  <sheetData>
    <row r="1" spans="1:22" ht="33.75" customHeight="1" x14ac:dyDescent="0.25">
      <c r="A1" s="38" t="s">
        <v>33</v>
      </c>
      <c r="B1" s="38"/>
      <c r="C1" s="38"/>
      <c r="D1" s="38"/>
      <c r="E1" s="38"/>
      <c r="F1" s="38"/>
      <c r="G1" s="38"/>
      <c r="H1" s="38"/>
      <c r="I1" s="29"/>
      <c r="J1" s="29"/>
      <c r="K1" s="29"/>
      <c r="L1" s="29"/>
      <c r="M1" s="29"/>
      <c r="N1" s="29"/>
    </row>
    <row r="2" spans="1:22" ht="43.5" customHeight="1" x14ac:dyDescent="0.25">
      <c r="A2" s="45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22" ht="49.5" customHeight="1" x14ac:dyDescent="0.25">
      <c r="A3" s="46" t="s">
        <v>27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22" ht="22.5" customHeight="1" x14ac:dyDescent="0.25">
      <c r="A4" s="46" t="s">
        <v>30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22" x14ac:dyDescent="0.25">
      <c r="A5" s="47" t="s">
        <v>0</v>
      </c>
      <c r="B5" s="48" t="s">
        <v>4</v>
      </c>
      <c r="C5" s="48" t="s">
        <v>11</v>
      </c>
      <c r="D5" s="48"/>
      <c r="E5" s="48"/>
      <c r="F5" s="48"/>
      <c r="G5" s="48"/>
      <c r="H5" s="48"/>
      <c r="I5" s="49" t="s">
        <v>28</v>
      </c>
      <c r="J5" s="48" t="s">
        <v>29</v>
      </c>
      <c r="K5" s="50" t="s">
        <v>3</v>
      </c>
      <c r="L5" s="50"/>
      <c r="M5" s="50"/>
      <c r="N5" s="12" t="s">
        <v>7</v>
      </c>
      <c r="O5" s="39" t="s">
        <v>16</v>
      </c>
      <c r="P5" s="39"/>
      <c r="Q5" s="39"/>
      <c r="R5" s="39"/>
    </row>
    <row r="6" spans="1:22" ht="96.6" x14ac:dyDescent="0.25">
      <c r="A6" s="47"/>
      <c r="B6" s="48"/>
      <c r="C6" s="13" t="s">
        <v>8</v>
      </c>
      <c r="D6" s="13" t="s">
        <v>9</v>
      </c>
      <c r="E6" s="13" t="s">
        <v>10</v>
      </c>
      <c r="F6" s="13" t="s">
        <v>14</v>
      </c>
      <c r="G6" s="13" t="s">
        <v>15</v>
      </c>
      <c r="H6" s="3"/>
      <c r="I6" s="49"/>
      <c r="J6" s="48"/>
      <c r="K6" s="14" t="s">
        <v>5</v>
      </c>
      <c r="L6" s="15" t="s">
        <v>1</v>
      </c>
      <c r="M6" s="15" t="s">
        <v>13</v>
      </c>
      <c r="N6" s="16"/>
      <c r="O6" s="15" t="s">
        <v>17</v>
      </c>
      <c r="P6" s="15" t="s">
        <v>23</v>
      </c>
      <c r="Q6" s="24" t="s">
        <v>25</v>
      </c>
      <c r="R6" s="15" t="s">
        <v>18</v>
      </c>
    </row>
    <row r="7" spans="1:22" ht="57.6" x14ac:dyDescent="0.25">
      <c r="A7" s="7">
        <v>1</v>
      </c>
      <c r="B7" s="36">
        <v>2</v>
      </c>
      <c r="C7" s="36">
        <v>3</v>
      </c>
      <c r="D7" s="7">
        <v>4</v>
      </c>
      <c r="E7" s="36">
        <v>5</v>
      </c>
      <c r="F7" s="7">
        <v>6</v>
      </c>
      <c r="G7" s="7">
        <v>7</v>
      </c>
      <c r="H7" s="7" t="s">
        <v>2</v>
      </c>
      <c r="I7" s="34">
        <v>9</v>
      </c>
      <c r="J7" s="7" t="s">
        <v>12</v>
      </c>
      <c r="K7" s="8" t="s">
        <v>6</v>
      </c>
      <c r="L7" s="8">
        <v>12</v>
      </c>
      <c r="M7" s="8">
        <v>13</v>
      </c>
      <c r="N7" s="7" t="s">
        <v>20</v>
      </c>
      <c r="O7" s="8">
        <v>15</v>
      </c>
      <c r="P7" s="8">
        <v>16</v>
      </c>
      <c r="Q7" s="25" t="s">
        <v>26</v>
      </c>
      <c r="R7" s="19">
        <v>18</v>
      </c>
    </row>
    <row r="8" spans="1:22" x14ac:dyDescent="0.25">
      <c r="A8" s="54">
        <v>1</v>
      </c>
      <c r="B8" s="56" t="s">
        <v>37</v>
      </c>
      <c r="C8" s="55">
        <v>5000</v>
      </c>
      <c r="D8" s="52">
        <v>4100</v>
      </c>
      <c r="E8" s="53">
        <v>4890</v>
      </c>
      <c r="F8" s="27"/>
      <c r="G8" s="17"/>
      <c r="H8" s="32">
        <f t="shared" ref="H8:H16" si="0">SUM(C8:G8)</f>
        <v>13990</v>
      </c>
      <c r="I8" s="35">
        <v>4</v>
      </c>
      <c r="J8" s="33">
        <v>3</v>
      </c>
      <c r="K8" s="9">
        <f t="shared" ref="K8:K16" si="1">AVERAGE(C8:G8)</f>
        <v>4663.33</v>
      </c>
      <c r="L8" s="9">
        <f t="shared" ref="L8:L16" si="2">STDEV(C8:G8)</f>
        <v>490.95</v>
      </c>
      <c r="M8" s="10">
        <f t="shared" ref="M8:M16" si="3">L8/K8</f>
        <v>0.1053</v>
      </c>
      <c r="N8" s="9">
        <f t="shared" ref="N8:N16" si="4">(I8/J8)*(C8+D8+E8+F8+G8)</f>
        <v>18653.330000000002</v>
      </c>
      <c r="O8" s="28" t="s">
        <v>32</v>
      </c>
      <c r="P8" s="30" t="s">
        <v>32</v>
      </c>
      <c r="Q8" s="11">
        <f t="shared" ref="Q8:Q16" si="5">MIN(K8,O8)</f>
        <v>4663.33</v>
      </c>
      <c r="R8" s="11">
        <f t="shared" ref="R8:R16" si="6">Q8*I8</f>
        <v>18653.32</v>
      </c>
      <c r="S8" s="20">
        <f t="shared" ref="S8:S11" si="7">C8*I8</f>
        <v>20000</v>
      </c>
      <c r="T8" s="20">
        <f t="shared" ref="T8:T11" si="8">D8*I8</f>
        <v>16400</v>
      </c>
      <c r="U8" s="20">
        <f t="shared" ref="U8:U11" si="9">E8*I8</f>
        <v>19560</v>
      </c>
      <c r="V8" s="20">
        <f t="shared" ref="V8:V11" si="10">I8*Q8</f>
        <v>18653.32</v>
      </c>
    </row>
    <row r="9" spans="1:22" x14ac:dyDescent="0.25">
      <c r="A9" s="54">
        <v>2</v>
      </c>
      <c r="B9" s="56" t="s">
        <v>38</v>
      </c>
      <c r="C9" s="55">
        <v>5000</v>
      </c>
      <c r="D9" s="52">
        <v>3900</v>
      </c>
      <c r="E9" s="53">
        <v>4780</v>
      </c>
      <c r="F9" s="27"/>
      <c r="G9" s="17"/>
      <c r="H9" s="32">
        <f t="shared" si="0"/>
        <v>13680</v>
      </c>
      <c r="I9" s="35">
        <v>2</v>
      </c>
      <c r="J9" s="33">
        <v>3</v>
      </c>
      <c r="K9" s="9">
        <f t="shared" si="1"/>
        <v>4560</v>
      </c>
      <c r="L9" s="9">
        <f t="shared" si="2"/>
        <v>582.07000000000005</v>
      </c>
      <c r="M9" s="10">
        <f t="shared" si="3"/>
        <v>0.12759999999999999</v>
      </c>
      <c r="N9" s="9">
        <f t="shared" si="4"/>
        <v>9120</v>
      </c>
      <c r="O9" s="28" t="s">
        <v>32</v>
      </c>
      <c r="P9" s="30" t="s">
        <v>32</v>
      </c>
      <c r="Q9" s="11">
        <f t="shared" si="5"/>
        <v>4560</v>
      </c>
      <c r="R9" s="11">
        <f t="shared" si="6"/>
        <v>9120</v>
      </c>
      <c r="S9" s="20">
        <f t="shared" si="7"/>
        <v>10000</v>
      </c>
      <c r="T9" s="20">
        <f t="shared" si="8"/>
        <v>7800</v>
      </c>
      <c r="U9" s="20">
        <f t="shared" si="9"/>
        <v>9560</v>
      </c>
      <c r="V9" s="20">
        <f t="shared" si="10"/>
        <v>9120</v>
      </c>
    </row>
    <row r="10" spans="1:22" x14ac:dyDescent="0.25">
      <c r="A10" s="54">
        <v>3</v>
      </c>
      <c r="B10" s="56" t="s">
        <v>39</v>
      </c>
      <c r="C10" s="55">
        <v>5200</v>
      </c>
      <c r="D10" s="52">
        <v>4400</v>
      </c>
      <c r="E10" s="53">
        <v>5035</v>
      </c>
      <c r="F10" s="27"/>
      <c r="G10" s="17"/>
      <c r="H10" s="32">
        <f t="shared" si="0"/>
        <v>14635</v>
      </c>
      <c r="I10" s="35">
        <v>3</v>
      </c>
      <c r="J10" s="33">
        <v>3</v>
      </c>
      <c r="K10" s="9">
        <f t="shared" si="1"/>
        <v>4878.33</v>
      </c>
      <c r="L10" s="9">
        <f t="shared" si="2"/>
        <v>422.38</v>
      </c>
      <c r="M10" s="10">
        <f t="shared" si="3"/>
        <v>8.6599999999999996E-2</v>
      </c>
      <c r="N10" s="9">
        <f t="shared" si="4"/>
        <v>14635</v>
      </c>
      <c r="O10" s="28" t="s">
        <v>32</v>
      </c>
      <c r="P10" s="30" t="s">
        <v>32</v>
      </c>
      <c r="Q10" s="11">
        <f t="shared" si="5"/>
        <v>4878.33</v>
      </c>
      <c r="R10" s="11">
        <f t="shared" si="6"/>
        <v>14634.99</v>
      </c>
      <c r="S10" s="20">
        <f t="shared" si="7"/>
        <v>15600</v>
      </c>
      <c r="T10" s="20">
        <f t="shared" si="8"/>
        <v>13200</v>
      </c>
      <c r="U10" s="20">
        <f t="shared" si="9"/>
        <v>15105</v>
      </c>
      <c r="V10" s="20">
        <f t="shared" si="10"/>
        <v>14634.99</v>
      </c>
    </row>
    <row r="11" spans="1:22" ht="27.6" x14ac:dyDescent="0.25">
      <c r="A11" s="54">
        <v>4</v>
      </c>
      <c r="B11" s="56" t="s">
        <v>36</v>
      </c>
      <c r="C11" s="55">
        <v>390</v>
      </c>
      <c r="D11" s="52">
        <v>250</v>
      </c>
      <c r="E11" s="53">
        <v>450</v>
      </c>
      <c r="F11" s="27"/>
      <c r="G11" s="17"/>
      <c r="H11" s="32">
        <f t="shared" si="0"/>
        <v>1090</v>
      </c>
      <c r="I11" s="51">
        <v>2</v>
      </c>
      <c r="J11" s="33">
        <v>3</v>
      </c>
      <c r="K11" s="9">
        <f t="shared" si="1"/>
        <v>363.33</v>
      </c>
      <c r="L11" s="9">
        <f t="shared" si="2"/>
        <v>102.63</v>
      </c>
      <c r="M11" s="10">
        <f t="shared" si="3"/>
        <v>0.28249999999999997</v>
      </c>
      <c r="N11" s="9">
        <f t="shared" si="4"/>
        <v>726.67</v>
      </c>
      <c r="O11" s="28" t="s">
        <v>32</v>
      </c>
      <c r="P11" s="30" t="s">
        <v>32</v>
      </c>
      <c r="Q11" s="11">
        <f t="shared" si="5"/>
        <v>363.33</v>
      </c>
      <c r="R11" s="11">
        <f t="shared" si="6"/>
        <v>726.66</v>
      </c>
      <c r="S11" s="20">
        <f t="shared" si="7"/>
        <v>780</v>
      </c>
      <c r="T11" s="20">
        <f t="shared" si="8"/>
        <v>500</v>
      </c>
      <c r="U11" s="20">
        <f t="shared" si="9"/>
        <v>900</v>
      </c>
      <c r="V11" s="20">
        <f t="shared" si="10"/>
        <v>726.66</v>
      </c>
    </row>
    <row r="12" spans="1:22" x14ac:dyDescent="0.25">
      <c r="A12" s="54">
        <v>5</v>
      </c>
      <c r="B12" s="56" t="s">
        <v>40</v>
      </c>
      <c r="C12" s="55">
        <v>2500</v>
      </c>
      <c r="D12" s="52">
        <v>1900</v>
      </c>
      <c r="E12" s="53">
        <v>2035</v>
      </c>
      <c r="F12" s="27"/>
      <c r="G12" s="17"/>
      <c r="H12" s="32">
        <f t="shared" ref="H12:H15" si="11">SUM(C12:G12)</f>
        <v>6435</v>
      </c>
      <c r="I12" s="35">
        <v>1</v>
      </c>
      <c r="J12" s="33">
        <v>3</v>
      </c>
      <c r="K12" s="9">
        <f t="shared" ref="K12:K15" si="12">AVERAGE(C12:G12)</f>
        <v>2145</v>
      </c>
      <c r="L12" s="9">
        <f t="shared" ref="L12:L15" si="13">STDEV(C12:G12)</f>
        <v>314.76</v>
      </c>
      <c r="M12" s="10">
        <f t="shared" ref="M12:M15" si="14">L12/K12</f>
        <v>0.1467</v>
      </c>
      <c r="N12" s="9">
        <f t="shared" ref="N12:N15" si="15">(I12/J12)*(C12+D12+E12+F12+G12)</f>
        <v>2145</v>
      </c>
      <c r="O12" s="28" t="s">
        <v>32</v>
      </c>
      <c r="P12" s="30" t="s">
        <v>32</v>
      </c>
      <c r="Q12" s="11">
        <f t="shared" ref="Q12:Q15" si="16">MIN(K12,O12)</f>
        <v>2145</v>
      </c>
      <c r="R12" s="11">
        <f t="shared" ref="R12:R15" si="17">Q12*I12</f>
        <v>2145</v>
      </c>
      <c r="S12" s="20">
        <f t="shared" ref="S12:S16" si="18">C12*I12</f>
        <v>2500</v>
      </c>
      <c r="T12" s="20">
        <f t="shared" ref="T12:T16" si="19">D12*I12</f>
        <v>1900</v>
      </c>
      <c r="U12" s="20">
        <f t="shared" ref="U12:U16" si="20">E12*I12</f>
        <v>2035</v>
      </c>
      <c r="V12" s="20">
        <f t="shared" ref="V12:V16" si="21">I12*Q12</f>
        <v>2145</v>
      </c>
    </row>
    <row r="13" spans="1:22" ht="27.6" x14ac:dyDescent="0.25">
      <c r="A13" s="54">
        <v>6</v>
      </c>
      <c r="B13" s="56" t="s">
        <v>41</v>
      </c>
      <c r="C13" s="55">
        <v>2600</v>
      </c>
      <c r="D13" s="52">
        <v>2050</v>
      </c>
      <c r="E13" s="53">
        <v>2135</v>
      </c>
      <c r="F13" s="27"/>
      <c r="G13" s="17"/>
      <c r="H13" s="32">
        <f t="shared" si="11"/>
        <v>6785</v>
      </c>
      <c r="I13" s="35">
        <v>6</v>
      </c>
      <c r="J13" s="33">
        <v>3</v>
      </c>
      <c r="K13" s="9">
        <f t="shared" si="12"/>
        <v>2261.67</v>
      </c>
      <c r="L13" s="9">
        <f t="shared" si="13"/>
        <v>296.07</v>
      </c>
      <c r="M13" s="10">
        <f t="shared" si="14"/>
        <v>0.13089999999999999</v>
      </c>
      <c r="N13" s="9">
        <f t="shared" si="15"/>
        <v>13570</v>
      </c>
      <c r="O13" s="28" t="s">
        <v>32</v>
      </c>
      <c r="P13" s="30" t="s">
        <v>32</v>
      </c>
      <c r="Q13" s="11">
        <f t="shared" si="16"/>
        <v>2261.67</v>
      </c>
      <c r="R13" s="11">
        <f t="shared" si="17"/>
        <v>13570.02</v>
      </c>
      <c r="S13" s="20">
        <f t="shared" si="18"/>
        <v>15600</v>
      </c>
      <c r="T13" s="20">
        <f t="shared" si="19"/>
        <v>12300</v>
      </c>
      <c r="U13" s="20">
        <f t="shared" si="20"/>
        <v>12810</v>
      </c>
      <c r="V13" s="20">
        <f t="shared" si="21"/>
        <v>13570.02</v>
      </c>
    </row>
    <row r="14" spans="1:22" x14ac:dyDescent="0.25">
      <c r="A14" s="54">
        <v>7</v>
      </c>
      <c r="B14" s="56" t="s">
        <v>42</v>
      </c>
      <c r="C14" s="55">
        <v>2500</v>
      </c>
      <c r="D14" s="52">
        <v>1950</v>
      </c>
      <c r="E14" s="53">
        <v>1890</v>
      </c>
      <c r="F14" s="27"/>
      <c r="G14" s="17"/>
      <c r="H14" s="32">
        <f t="shared" si="11"/>
        <v>6340</v>
      </c>
      <c r="I14" s="35">
        <v>6</v>
      </c>
      <c r="J14" s="33">
        <v>3</v>
      </c>
      <c r="K14" s="9">
        <f t="shared" si="12"/>
        <v>2113.33</v>
      </c>
      <c r="L14" s="9">
        <f t="shared" si="13"/>
        <v>336.2</v>
      </c>
      <c r="M14" s="10">
        <f t="shared" si="14"/>
        <v>0.15909999999999999</v>
      </c>
      <c r="N14" s="9">
        <f t="shared" si="15"/>
        <v>12680</v>
      </c>
      <c r="O14" s="28" t="s">
        <v>32</v>
      </c>
      <c r="P14" s="30" t="s">
        <v>32</v>
      </c>
      <c r="Q14" s="11">
        <f t="shared" si="16"/>
        <v>2113.33</v>
      </c>
      <c r="R14" s="11">
        <f t="shared" si="17"/>
        <v>12679.98</v>
      </c>
      <c r="S14" s="20">
        <f t="shared" si="18"/>
        <v>15000</v>
      </c>
      <c r="T14" s="20">
        <f t="shared" si="19"/>
        <v>11700</v>
      </c>
      <c r="U14" s="20">
        <f t="shared" si="20"/>
        <v>11340</v>
      </c>
      <c r="V14" s="20">
        <f t="shared" si="21"/>
        <v>12679.98</v>
      </c>
    </row>
    <row r="15" spans="1:22" ht="27.6" x14ac:dyDescent="0.25">
      <c r="A15" s="54">
        <v>8</v>
      </c>
      <c r="B15" s="56" t="s">
        <v>43</v>
      </c>
      <c r="C15" s="55">
        <v>1600</v>
      </c>
      <c r="D15" s="52">
        <v>1500</v>
      </c>
      <c r="E15" s="53">
        <v>1480</v>
      </c>
      <c r="F15" s="27"/>
      <c r="G15" s="17"/>
      <c r="H15" s="32">
        <f t="shared" si="11"/>
        <v>4580</v>
      </c>
      <c r="I15" s="35">
        <v>2</v>
      </c>
      <c r="J15" s="33">
        <v>3</v>
      </c>
      <c r="K15" s="9">
        <f t="shared" si="12"/>
        <v>1526.67</v>
      </c>
      <c r="L15" s="9">
        <f t="shared" si="13"/>
        <v>64.290000000000006</v>
      </c>
      <c r="M15" s="10">
        <f t="shared" si="14"/>
        <v>4.2099999999999999E-2</v>
      </c>
      <c r="N15" s="9">
        <f t="shared" si="15"/>
        <v>3053.33</v>
      </c>
      <c r="O15" s="28" t="s">
        <v>32</v>
      </c>
      <c r="P15" s="30" t="s">
        <v>32</v>
      </c>
      <c r="Q15" s="11">
        <f t="shared" si="16"/>
        <v>1526.67</v>
      </c>
      <c r="R15" s="11">
        <f t="shared" si="17"/>
        <v>3053.34</v>
      </c>
      <c r="S15" s="20">
        <f t="shared" si="18"/>
        <v>3200</v>
      </c>
      <c r="T15" s="20">
        <f t="shared" si="19"/>
        <v>3000</v>
      </c>
      <c r="U15" s="20">
        <f t="shared" si="20"/>
        <v>2960</v>
      </c>
      <c r="V15" s="20">
        <f t="shared" si="21"/>
        <v>3053.34</v>
      </c>
    </row>
    <row r="16" spans="1:22" ht="28.2" thickBot="1" x14ac:dyDescent="0.3">
      <c r="A16" s="54">
        <v>9</v>
      </c>
      <c r="B16" s="56" t="s">
        <v>44</v>
      </c>
      <c r="C16" s="55">
        <v>2000</v>
      </c>
      <c r="D16" s="52">
        <v>1250</v>
      </c>
      <c r="E16" s="53">
        <v>1910</v>
      </c>
      <c r="F16" s="27"/>
      <c r="G16" s="17"/>
      <c r="H16" s="32">
        <f t="shared" si="0"/>
        <v>5160</v>
      </c>
      <c r="I16" s="35">
        <v>2</v>
      </c>
      <c r="J16" s="33">
        <v>3</v>
      </c>
      <c r="K16" s="9">
        <f t="shared" si="1"/>
        <v>1720</v>
      </c>
      <c r="L16" s="9">
        <f t="shared" si="2"/>
        <v>409.51</v>
      </c>
      <c r="M16" s="10">
        <f t="shared" si="3"/>
        <v>0.23810000000000001</v>
      </c>
      <c r="N16" s="9">
        <f t="shared" si="4"/>
        <v>3440</v>
      </c>
      <c r="O16" s="28" t="s">
        <v>32</v>
      </c>
      <c r="P16" s="30" t="s">
        <v>32</v>
      </c>
      <c r="Q16" s="11">
        <f t="shared" si="5"/>
        <v>1720</v>
      </c>
      <c r="R16" s="11">
        <f t="shared" si="6"/>
        <v>3440</v>
      </c>
      <c r="S16" s="20">
        <f t="shared" si="18"/>
        <v>4000</v>
      </c>
      <c r="T16" s="20">
        <f t="shared" si="19"/>
        <v>2500</v>
      </c>
      <c r="U16" s="20">
        <f t="shared" si="20"/>
        <v>3820</v>
      </c>
      <c r="V16" s="20">
        <f t="shared" si="21"/>
        <v>3440</v>
      </c>
    </row>
    <row r="17" spans="1:22" ht="14.4" thickBot="1" x14ac:dyDescent="0.3">
      <c r="A17" s="40"/>
      <c r="B17" s="41"/>
      <c r="C17" s="41"/>
      <c r="D17" s="40"/>
      <c r="E17" s="41"/>
      <c r="F17" s="40"/>
      <c r="G17" s="40"/>
      <c r="H17" s="40"/>
      <c r="I17" s="41"/>
      <c r="J17" s="40"/>
      <c r="K17" s="40"/>
      <c r="L17" s="40"/>
      <c r="M17" s="18"/>
      <c r="N17" s="12">
        <f>SUM(N8:N16)</f>
        <v>78023.33</v>
      </c>
      <c r="O17" s="42" t="s">
        <v>19</v>
      </c>
      <c r="P17" s="42"/>
      <c r="Q17" s="43"/>
      <c r="R17" s="31">
        <f>SUM(R8:R16)</f>
        <v>78023.31</v>
      </c>
      <c r="S17" s="31">
        <f>SUM(S8:S16)</f>
        <v>86680</v>
      </c>
      <c r="T17" s="31">
        <f>SUM(T8:T16)</f>
        <v>69300</v>
      </c>
      <c r="U17" s="31">
        <f>SUM(U8:U16)</f>
        <v>78090</v>
      </c>
      <c r="V17" s="31">
        <f>SUM(V8:V16)</f>
        <v>78023.31</v>
      </c>
    </row>
    <row r="18" spans="1:22" x14ac:dyDescent="0.25">
      <c r="A18" s="1"/>
      <c r="B18" s="1"/>
      <c r="C18" s="1"/>
      <c r="D18" s="1"/>
      <c r="E18" s="1"/>
      <c r="F18" s="1"/>
      <c r="G18" s="1"/>
      <c r="H18" s="1"/>
      <c r="I18" s="26"/>
      <c r="J18" s="1"/>
      <c r="K18" s="2"/>
      <c r="L18" s="1"/>
      <c r="M18" s="1"/>
      <c r="N18" s="2"/>
    </row>
    <row r="19" spans="1:22" x14ac:dyDescent="0.25">
      <c r="A19" s="1"/>
      <c r="B19" s="44" t="s">
        <v>35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</row>
    <row r="20" spans="1:22" x14ac:dyDescent="0.25">
      <c r="A20" s="21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</row>
    <row r="21" spans="1:22" ht="65.400000000000006" customHeight="1" x14ac:dyDescent="0.25">
      <c r="A21" s="21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</row>
    <row r="22" spans="1:22" x14ac:dyDescent="0.25">
      <c r="A22" s="21"/>
      <c r="B22" s="21"/>
      <c r="C22" s="21"/>
      <c r="D22" s="21"/>
      <c r="E22" s="21"/>
      <c r="F22" s="21"/>
      <c r="G22" s="22"/>
      <c r="O22" s="6"/>
    </row>
    <row r="23" spans="1:22" x14ac:dyDescent="0.25">
      <c r="B23" s="4" t="s">
        <v>21</v>
      </c>
      <c r="O23" s="37"/>
      <c r="P23" s="37"/>
      <c r="Q23" s="37"/>
      <c r="R23" s="37"/>
    </row>
    <row r="24" spans="1:22" x14ac:dyDescent="0.25">
      <c r="B24" s="4" t="s">
        <v>22</v>
      </c>
      <c r="H24" s="4" t="s">
        <v>34</v>
      </c>
    </row>
    <row r="25" spans="1:22" x14ac:dyDescent="0.25">
      <c r="B25" s="5" t="s">
        <v>31</v>
      </c>
    </row>
  </sheetData>
  <mergeCells count="15">
    <mergeCell ref="O23:R23"/>
    <mergeCell ref="A1:H1"/>
    <mergeCell ref="O5:R5"/>
    <mergeCell ref="A17:L17"/>
    <mergeCell ref="O17:Q17"/>
    <mergeCell ref="B19:R21"/>
    <mergeCell ref="A2:N2"/>
    <mergeCell ref="A3:N3"/>
    <mergeCell ref="A4:N4"/>
    <mergeCell ref="A5:A6"/>
    <mergeCell ref="B5:B6"/>
    <mergeCell ref="C5:H5"/>
    <mergeCell ref="I5:I6"/>
    <mergeCell ref="J5:J6"/>
    <mergeCell ref="K5:M5"/>
  </mergeCells>
  <pageMargins left="0.39370078740157483" right="0.39370078740157483" top="0.19685039370078741" bottom="0.19685039370078741" header="0" footer="0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2026-07-10T09:26:21Z</cp:lastPrinted>
  <dcterms:created xsi:type="dcterms:W3CDTF">2011-08-15T06:57:36Z</dcterms:created>
  <dcterms:modified xsi:type="dcterms:W3CDTF">2026-07-10T09:51:25Z</dcterms:modified>
</cp:coreProperties>
</file>