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1\общая папка\Отдел закупок, мониторинга и планирования\ЗАКУПКИ\2026\44-ФЗ\Электронный магазин\Оказание услуг по техническому обеспечению концертов из серии «Внутри оркестра»\"/>
    </mc:Choice>
  </mc:AlternateContent>
  <xr:revisionPtr revIDLastSave="0" documentId="8_{CB7FF5BC-5447-48EA-81A3-C20C8DABF6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1" l="1"/>
  <c r="M20" i="1" s="1"/>
  <c r="J19" i="1"/>
  <c r="M19" i="1" s="1"/>
  <c r="E21" i="1"/>
  <c r="F21" i="1"/>
  <c r="G21" i="1"/>
  <c r="J4" i="1"/>
  <c r="K4" i="1" s="1"/>
  <c r="L4" i="1" s="1"/>
  <c r="J5" i="1"/>
  <c r="M5" i="1" s="1"/>
  <c r="J6" i="1"/>
  <c r="K6" i="1" s="1"/>
  <c r="L6" i="1" s="1"/>
  <c r="J7" i="1"/>
  <c r="M7" i="1" s="1"/>
  <c r="H21" i="1"/>
  <c r="I21" i="1"/>
  <c r="K20" i="1" l="1"/>
  <c r="L20" i="1" s="1"/>
  <c r="K19" i="1"/>
  <c r="L19" i="1" s="1"/>
  <c r="M6" i="1"/>
  <c r="K5" i="1"/>
  <c r="L5" i="1" s="1"/>
  <c r="D23" i="1"/>
  <c r="M4" i="1"/>
  <c r="K7" i="1"/>
  <c r="L7" i="1" s="1"/>
  <c r="J3" i="1"/>
  <c r="M3" i="1" s="1"/>
  <c r="K3" i="1" l="1"/>
  <c r="L3" i="1" s="1"/>
  <c r="M21" i="1" l="1"/>
  <c r="D22" i="1"/>
  <c r="D24" i="1" l="1"/>
  <c r="D25" i="1" s="1"/>
  <c r="F25" i="1" s="1"/>
  <c r="D26" i="1"/>
  <c r="E30" i="1"/>
</calcChain>
</file>

<file path=xl/sharedStrings.xml><?xml version="1.0" encoding="utf-8"?>
<sst xmlns="http://schemas.openxmlformats.org/spreadsheetml/2006/main" count="29" uniqueCount="23">
  <si>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</si>
  <si>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</si>
  <si>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</si>
  <si>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</si>
  <si>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t>Итого</t>
  </si>
  <si>
    <t>Общая стоимость, руб.</t>
  </si>
  <si>
    <t>Коммерческое предложение № ______ от _________201___ г.</t>
  </si>
  <si>
    <t xml:space="preserve">Минимальная цена </t>
  </si>
  <si>
    <t>НМЦ за единицу товара, работы, услуги, руб.</t>
  </si>
  <si>
    <t>Единица измерения</t>
  </si>
  <si>
    <t xml:space="preserve">Начальная (максимальная) цена контракта определена Заказчиком в соответствии с требованиями статьи 22 Федерального закона 44-ФЗ. При определении начальной (максимальной) цены контракта посредством метода сопоставимых рыночных цен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Начальная (максимальная) цена контракта определена посредством метода сопоставимых рыночных цен. </t>
  </si>
  <si>
    <t xml:space="preserve">Заказчиком были направлены запросы о предоставлении ценовой информации 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использовать минимальное ценовое предложение. </t>
  </si>
  <si>
    <t>Начальник отдела закупок финансово-экономического управления СПб ГБУК "Петербург-концерт"   ___________________ Д.А. Колдомасов</t>
  </si>
  <si>
    <t>Количество</t>
  </si>
  <si>
    <t>Наименование услуг</t>
  </si>
  <si>
    <t>УСЛ.ЕД</t>
  </si>
  <si>
    <t>Оказание услуг по техническому обеспечению концерта из серии «Внутри оркестра», проводимого СПб ГБУК «Петербург-концерт» 15.07.2026 в Екатерининском собрании</t>
  </si>
  <si>
    <t>Оказание услуг по техническому обеспечению концерта из серии «Внутри оркестра», проводимого СПб ГБУК «Петербург-концерт» 23.10.2026 в Екатерининском собрании</t>
  </si>
  <si>
    <t>Оказание услуг по техническому обеспечению концерта из серии «Внутри оркестра», проводимого СПб ГБУК «Петербург-концерт» 12.12.2026 в Екатерининском собрании</t>
  </si>
  <si>
    <t>Обоснование начальной (максимальной) цены договора (контракта) (далее - НМЦК) на оказание услуг по техническому обеспечению концертов из серии «Внутри оркестра», проводимых СПб ГБУК «Петербург-концерт» в 2026 году в Екатерининском собрании</t>
  </si>
  <si>
    <t>Коммерческое предложение 
№ 1 от 30.06.2026</t>
  </si>
  <si>
    <t>Коммерческое предложение 
№ 2 от 30.06.2026</t>
  </si>
  <si>
    <t>Коммерческое предложение 
№ 3 от 30.06.2026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</si>
</sst>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\-#,##0.00&quot;р.&quot;"/>
    <numFmt numFmtId="165" formatCode="#,##0.00_ ;\-#,##0.00\ 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2" fontId="1" fillId="0" borderId="4" xfId="0" applyNumberFormat="1" applyFont="1" applyFill="1" applyBorder="1" applyAlignment="1">
      <alignment wrapText="1" shrinkToFit="1"/>
    </xf>
    <xf numFmtId="2" fontId="1" fillId="0" borderId="5" xfId="0" applyNumberFormat="1" applyFont="1" applyFill="1" applyBorder="1" applyAlignment="1">
      <alignment wrapText="1" shrinkToFit="1"/>
    </xf>
    <xf numFmtId="0" fontId="0" fillId="0" borderId="2" xfId="0" applyFill="1" applyBorder="1" applyAlignment="1">
      <alignment wrapText="1" shrinkToFit="1"/>
    </xf>
    <xf numFmtId="0" fontId="0" fillId="0" borderId="3" xfId="0" applyFill="1" applyBorder="1"/>
    <xf numFmtId="2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/>
    <xf numFmtId="0" fontId="0" fillId="0" borderId="8" xfId="0" applyFill="1" applyBorder="1" applyAlignment="1">
      <alignment wrapText="1" shrinkToFit="1"/>
    </xf>
    <xf numFmtId="4" fontId="0" fillId="0" borderId="0" xfId="0" applyNumberFormat="1" applyFill="1" applyAlignment="1">
      <alignment wrapText="1" shrinkToFit="1"/>
    </xf>
    <xf numFmtId="4" fontId="0" fillId="0" borderId="0" xfId="0" applyNumberFormat="1" applyFill="1"/>
    <xf numFmtId="0" fontId="0" fillId="2" borderId="0" xfId="0" applyFill="1" applyAlignment="1">
      <alignment wrapText="1" shrinkToFit="1"/>
    </xf>
    <xf numFmtId="0" fontId="0" fillId="2" borderId="0" xfId="0" applyFill="1"/>
    <xf numFmtId="4" fontId="0" fillId="2" borderId="0" xfId="0" applyNumberFormat="1" applyFill="1"/>
    <xf numFmtId="164" fontId="1" fillId="0" borderId="1" xfId="0" applyNumberFormat="1" applyFont="1" applyFill="1" applyBorder="1" applyAlignment="1" applyProtection="1">
      <alignment wrapText="1" shrinkToFit="1"/>
      <protection hidden="1"/>
    </xf>
    <xf numFmtId="2" fontId="1" fillId="0" borderId="1" xfId="0" applyNumberFormat="1" applyFont="1" applyFill="1" applyBorder="1" applyAlignment="1" applyProtection="1">
      <alignment wrapText="1" shrinkToFit="1"/>
      <protection hidden="1"/>
    </xf>
    <xf numFmtId="10" fontId="1" fillId="0" borderId="1" xfId="0" applyNumberFormat="1" applyFont="1" applyFill="1" applyBorder="1" applyAlignment="1" applyProtection="1">
      <alignment wrapText="1" shrinkToFit="1"/>
      <protection hidden="1"/>
    </xf>
    <xf numFmtId="0" fontId="4" fillId="0" borderId="1" xfId="0" applyFont="1" applyFill="1" applyBorder="1" applyAlignment="1" applyProtection="1">
      <alignment vertical="center"/>
      <protection hidden="1"/>
    </xf>
    <xf numFmtId="165" fontId="1" fillId="3" borderId="1" xfId="0" applyNumberFormat="1" applyFont="1" applyFill="1" applyBorder="1" applyAlignment="1" applyProtection="1">
      <alignment wrapText="1"/>
      <protection hidden="1"/>
    </xf>
    <xf numFmtId="2" fontId="1" fillId="0" borderId="1" xfId="0" applyNumberFormat="1" applyFont="1" applyFill="1" applyBorder="1" applyAlignment="1" applyProtection="1">
      <alignment horizontal="left" vertical="top" wrapText="1" shrinkToFit="1"/>
      <protection locked="0"/>
    </xf>
    <xf numFmtId="3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wrapText="1" shrinkToFit="1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1" fillId="0" borderId="1" xfId="0" applyNumberFormat="1" applyFont="1" applyFill="1" applyBorder="1" applyAlignment="1" applyProtection="1">
      <alignment horizontal="left" vertical="center" wrapText="1" shrinkToFit="1"/>
      <protection locked="0"/>
    </xf>
    <xf numFmtId="2" fontId="1" fillId="0" borderId="6" xfId="0" applyNumberFormat="1" applyFont="1" applyFill="1" applyBorder="1" applyAlignment="1">
      <alignment horizontal="center" vertical="center" wrapText="1" shrinkToFit="1"/>
    </xf>
    <xf numFmtId="2" fontId="1" fillId="0" borderId="5" xfId="0" applyNumberFormat="1" applyFont="1" applyFill="1" applyBorder="1" applyAlignment="1">
      <alignment horizontal="center" vertical="center" wrapText="1" shrinkToFit="1"/>
    </xf>
    <xf numFmtId="2" fontId="0" fillId="0" borderId="0" xfId="0" applyNumberFormat="1" applyFill="1" applyAlignment="1">
      <alignment horizontal="center" vertical="center" wrapText="1" shrinkToFit="1"/>
    </xf>
    <xf numFmtId="165" fontId="1" fillId="3" borderId="6" xfId="0" applyNumberFormat="1" applyFont="1" applyFill="1" applyBorder="1" applyAlignment="1" applyProtection="1">
      <alignment wrapText="1"/>
      <protection hidden="1"/>
    </xf>
    <xf numFmtId="0" fontId="1" fillId="0" borderId="12" xfId="0" applyFont="1" applyFill="1" applyBorder="1"/>
    <xf numFmtId="0" fontId="0" fillId="0" borderId="12" xfId="0" applyFill="1" applyBorder="1"/>
    <xf numFmtId="4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165" fontId="1" fillId="3" borderId="1" xfId="0" applyNumberFormat="1" applyFont="1" applyFill="1" applyBorder="1" applyAlignment="1" applyProtection="1">
      <alignment horizontal="center" wrapText="1"/>
      <protection hidden="1"/>
    </xf>
    <xf numFmtId="0" fontId="0" fillId="0" borderId="13" xfId="0" applyFill="1" applyBorder="1"/>
    <xf numFmtId="0" fontId="0" fillId="0" borderId="14" xfId="0" applyFill="1" applyBorder="1"/>
    <xf numFmtId="2" fontId="3" fillId="0" borderId="1" xfId="0" applyNumberFormat="1" applyFont="1" applyBorder="1" applyAlignment="1">
      <alignment horizontal="left" vertical="center" wrapText="1" shrinkToFit="1"/>
    </xf>
    <xf numFmtId="2" fontId="3" fillId="0" borderId="1" xfId="0" applyNumberFormat="1" applyFont="1" applyBorder="1" applyAlignment="1">
      <alignment horizontal="center" vertical="center" wrapText="1" shrinkToFit="1"/>
    </xf>
    <xf numFmtId="4" fontId="1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10" fontId="1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2" fontId="1" fillId="0" borderId="1" xfId="0" applyNumberFormat="1" applyFont="1" applyFill="1" applyBorder="1" applyAlignment="1">
      <alignment horizontal="left" vertical="center" wrapText="1" shrinkToFit="1"/>
    </xf>
    <xf numFmtId="2" fontId="1" fillId="0" borderId="1" xfId="0" applyNumberFormat="1" applyFont="1" applyFill="1" applyBorder="1" applyAlignment="1">
      <alignment horizontal="left" wrapText="1" shrinkToFit="1"/>
    </xf>
    <xf numFmtId="0" fontId="2" fillId="0" borderId="0" xfId="0" applyFont="1" applyFill="1" applyBorder="1" applyAlignment="1">
      <alignment horizontal="center" vertical="center"/>
    </xf>
    <xf numFmtId="2" fontId="1" fillId="0" borderId="0" xfId="0" applyNumberFormat="1" applyFont="1" applyFill="1" applyAlignment="1">
      <alignment horizontal="left" vertical="top" wrapText="1" shrinkToFit="1"/>
    </xf>
    <xf numFmtId="0" fontId="2" fillId="3" borderId="6" xfId="0" applyFont="1" applyFill="1" applyBorder="1" applyAlignment="1" applyProtection="1">
      <alignment horizontal="center" vertical="center"/>
      <protection hidden="1"/>
    </xf>
    <xf numFmtId="0" fontId="1" fillId="3" borderId="7" xfId="0" applyFont="1" applyFill="1" applyBorder="1" applyAlignment="1" applyProtection="1">
      <protection hidden="1"/>
    </xf>
    <xf numFmtId="4" fontId="1" fillId="3" borderId="6" xfId="0" applyNumberFormat="1" applyFont="1" applyFill="1" applyBorder="1" applyAlignment="1" applyProtection="1">
      <protection hidden="1"/>
    </xf>
    <xf numFmtId="0" fontId="1" fillId="3" borderId="1" xfId="0" applyFont="1" applyFill="1" applyBorder="1" applyAlignment="1" applyProtection="1">
      <protection hidden="1"/>
    </xf>
    <xf numFmtId="2" fontId="2" fillId="0" borderId="11" xfId="0" applyNumberFormat="1" applyFont="1" applyFill="1" applyBorder="1" applyAlignment="1">
      <alignment horizontal="center" wrapText="1" shrinkToFit="1"/>
    </xf>
    <xf numFmtId="10" fontId="1" fillId="3" borderId="1" xfId="0" applyNumberFormat="1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4" fontId="3" fillId="0" borderId="1" xfId="0" applyNumberFormat="1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0" fillId="0" borderId="0" xfId="0" applyFill="1" applyBorder="1" applyAlignment="1"/>
    <xf numFmtId="0" fontId="1" fillId="3" borderId="1" xfId="0" applyFont="1" applyFill="1" applyBorder="1" applyAlignment="1" applyProtection="1">
      <alignment horizontal="center" vertical="center" wrapText="1" shrinkToFit="1"/>
      <protection hidden="1"/>
    </xf>
    <xf numFmtId="2" fontId="1" fillId="0" borderId="0" xfId="0" applyNumberFormat="1" applyFont="1" applyFill="1" applyAlignment="1">
      <alignment wrapText="1" shrinkToFit="1"/>
    </xf>
    <xf numFmtId="0" fontId="1" fillId="0" borderId="0" xfId="0" applyFont="1" applyFill="1" applyAlignment="1"/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2" fontId="1" fillId="0" borderId="0" xfId="0" applyNumberFormat="1" applyFont="1" applyFill="1" applyBorder="1" applyAlignment="1">
      <alignment wrapText="1" shrinkToFit="1"/>
    </xf>
    <xf numFmtId="0" fontId="0" fillId="0" borderId="0" xfId="0" applyFont="1" applyAlignment="1"/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3"/>
  <sheetViews>
    <sheetView tabSelected="1" view="pageBreakPreview" topLeftCell="B1" zoomScaleNormal="100" zoomScaleSheetLayoutView="100" workbookViewId="0">
      <selection activeCell="B20" sqref="B20"/>
    </sheetView>
  </sheetViews>
  <sheetFormatPr defaultColWidth="9.140625" defaultRowHeight="15" x14ac:dyDescent="0.25"/>
  <cols>
    <col min="1" max="1" width="0" style="1" hidden="1" customWidth="1"/>
    <col min="2" max="2" width="44" style="3" customWidth="1"/>
    <col min="3" max="3" width="11.28515625" style="28" customWidth="1"/>
    <col min="4" max="4" width="14" style="3" customWidth="1"/>
    <col min="5" max="5" width="20.28515625" style="1" customWidth="1"/>
    <col min="6" max="6" width="20.140625" style="1" customWidth="1"/>
    <col min="7" max="7" width="21.28515625" style="1" customWidth="1"/>
    <col min="8" max="8" width="3.42578125" style="1" hidden="1" customWidth="1"/>
    <col min="9" max="9" width="8.42578125" style="1" hidden="1" customWidth="1"/>
    <col min="10" max="11" width="15.28515625" style="1" customWidth="1"/>
    <col min="12" max="12" width="17.5703125" style="1" customWidth="1"/>
    <col min="13" max="13" width="16.7109375" style="1" customWidth="1"/>
    <col min="14" max="14" width="12" style="1" bestFit="1" customWidth="1"/>
    <col min="15" max="15" width="11.42578125" style="1" bestFit="1" customWidth="1"/>
    <col min="16" max="16" width="9.140625" style="1"/>
    <col min="17" max="17" width="11.42578125" style="1" bestFit="1" customWidth="1"/>
    <col min="18" max="16384" width="9.140625" style="1"/>
  </cols>
  <sheetData>
    <row r="1" spans="1:17" ht="42.75" customHeight="1" thickBot="1" x14ac:dyDescent="0.3">
      <c r="B1" s="48" t="s">
        <v>19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7" s="2" customFormat="1" ht="75" customHeight="1" x14ac:dyDescent="0.25">
      <c r="A2" s="6"/>
      <c r="B2" s="8" t="s">
        <v>14</v>
      </c>
      <c r="C2" s="8" t="s">
        <v>9</v>
      </c>
      <c r="D2" s="8" t="s">
        <v>13</v>
      </c>
      <c r="E2" s="24" t="s">
        <v>20</v>
      </c>
      <c r="F2" s="24" t="s">
        <v>21</v>
      </c>
      <c r="G2" s="24" t="s">
        <v>22</v>
      </c>
      <c r="H2" s="24" t="s">
        <v>6</v>
      </c>
      <c r="I2" s="24" t="s">
        <v>6</v>
      </c>
      <c r="J2" s="8" t="s">
        <v>8</v>
      </c>
      <c r="K2" s="8" t="s">
        <v>3</v>
      </c>
      <c r="L2" s="8" t="s">
        <v>1</v>
      </c>
      <c r="M2" s="8" t="s">
        <v>5</v>
      </c>
    </row>
    <row r="3" spans="1:17" s="2" customFormat="1" ht="72.75" customHeight="1" x14ac:dyDescent="0.25">
      <c r="A3" s="10"/>
      <c r="B3" s="25" t="s">
        <v>16</v>
      </c>
      <c r="C3" s="24" t="s">
        <v>15</v>
      </c>
      <c r="D3" s="22">
        <v>1</v>
      </c>
      <c r="E3" s="32">
        <v>167600</v>
      </c>
      <c r="F3" s="32">
        <v>157400</v>
      </c>
      <c r="G3" s="32">
        <v>147200</v>
      </c>
      <c r="H3" s="24"/>
      <c r="I3" s="24"/>
      <c r="J3" s="38">
        <f>AVERAGE(E3:I3)</f>
        <v>157400</v>
      </c>
      <c r="K3" s="38">
        <f>SQRT(DEVSQ(E3,J3,F3,J3,G3,J3,H3,J3,I3,J3)/(COUNTA(E3:I3)-1))</f>
        <v>10200</v>
      </c>
      <c r="L3" s="39">
        <f t="shared" ref="L3" si="0">K3/J3</f>
        <v>6.480304955527319E-2</v>
      </c>
      <c r="M3" s="38">
        <f>J3*D3</f>
        <v>157400</v>
      </c>
      <c r="O3" s="11"/>
      <c r="Q3" s="11"/>
    </row>
    <row r="4" spans="1:17" s="2" customFormat="1" hidden="1" x14ac:dyDescent="0.25">
      <c r="A4" s="10"/>
      <c r="B4" s="21"/>
      <c r="C4" s="22"/>
      <c r="D4" s="22"/>
      <c r="E4" s="23"/>
      <c r="F4" s="23"/>
      <c r="G4" s="23"/>
      <c r="H4" s="24"/>
      <c r="I4" s="24"/>
      <c r="J4" s="38" t="e">
        <f t="shared" ref="J4:J7" si="1">AVERAGE(E4:I4)</f>
        <v>#DIV/0!</v>
      </c>
      <c r="K4" s="38" t="e">
        <f t="shared" ref="K4:K7" si="2">SQRT(DEVSQ(E4,J4,F4,J4,G4,J4,H4,J4,I4,J4)/(COUNTA(E4:I4)-1))</f>
        <v>#DIV/0!</v>
      </c>
      <c r="L4" s="39" t="e">
        <f t="shared" ref="L4:L7" si="3">K4/J4</f>
        <v>#DIV/0!</v>
      </c>
      <c r="M4" s="38" t="e">
        <f t="shared" ref="M4:M7" si="4">J4*D4</f>
        <v>#DIV/0!</v>
      </c>
    </row>
    <row r="5" spans="1:17" s="2" customFormat="1" hidden="1" x14ac:dyDescent="0.25">
      <c r="A5" s="10"/>
      <c r="B5" s="21"/>
      <c r="C5" s="22"/>
      <c r="D5" s="22"/>
      <c r="E5" s="23"/>
      <c r="F5" s="23"/>
      <c r="G5" s="23"/>
      <c r="H5" s="24"/>
      <c r="I5" s="24"/>
      <c r="J5" s="38" t="e">
        <f t="shared" si="1"/>
        <v>#DIV/0!</v>
      </c>
      <c r="K5" s="38" t="e">
        <f t="shared" si="2"/>
        <v>#DIV/0!</v>
      </c>
      <c r="L5" s="39" t="e">
        <f t="shared" si="3"/>
        <v>#DIV/0!</v>
      </c>
      <c r="M5" s="38" t="e">
        <f t="shared" si="4"/>
        <v>#DIV/0!</v>
      </c>
    </row>
    <row r="6" spans="1:17" s="2" customFormat="1" hidden="1" x14ac:dyDescent="0.25">
      <c r="A6" s="10"/>
      <c r="B6" s="21"/>
      <c r="C6" s="22"/>
      <c r="D6" s="22"/>
      <c r="E6" s="23"/>
      <c r="F6" s="23"/>
      <c r="G6" s="23"/>
      <c r="H6" s="24"/>
      <c r="I6" s="24"/>
      <c r="J6" s="38" t="e">
        <f t="shared" si="1"/>
        <v>#DIV/0!</v>
      </c>
      <c r="K6" s="38" t="e">
        <f t="shared" si="2"/>
        <v>#DIV/0!</v>
      </c>
      <c r="L6" s="39" t="e">
        <f t="shared" si="3"/>
        <v>#DIV/0!</v>
      </c>
      <c r="M6" s="38" t="e">
        <f t="shared" si="4"/>
        <v>#DIV/0!</v>
      </c>
    </row>
    <row r="7" spans="1:17" s="2" customFormat="1" hidden="1" x14ac:dyDescent="0.25">
      <c r="A7" s="10"/>
      <c r="B7" s="21"/>
      <c r="C7" s="22"/>
      <c r="D7" s="22"/>
      <c r="E7" s="23"/>
      <c r="F7" s="23"/>
      <c r="G7" s="23"/>
      <c r="H7" s="24"/>
      <c r="I7" s="24"/>
      <c r="J7" s="38" t="e">
        <f t="shared" si="1"/>
        <v>#DIV/0!</v>
      </c>
      <c r="K7" s="38" t="e">
        <f t="shared" si="2"/>
        <v>#DIV/0!</v>
      </c>
      <c r="L7" s="39" t="e">
        <f t="shared" si="3"/>
        <v>#DIV/0!</v>
      </c>
      <c r="M7" s="38" t="e">
        <f t="shared" si="4"/>
        <v>#DIV/0!</v>
      </c>
    </row>
    <row r="8" spans="1:17" s="2" customFormat="1" ht="78.75" hidden="1" customHeight="1" x14ac:dyDescent="0.25">
      <c r="A8" s="10"/>
      <c r="B8" s="21"/>
      <c r="C8" s="24"/>
      <c r="D8" s="22"/>
      <c r="E8" s="32"/>
      <c r="F8" s="32"/>
      <c r="G8" s="32"/>
      <c r="H8" s="24"/>
      <c r="I8" s="24"/>
      <c r="J8" s="38"/>
      <c r="K8" s="38"/>
      <c r="L8" s="39"/>
      <c r="M8" s="38"/>
    </row>
    <row r="9" spans="1:17" s="2" customFormat="1" ht="83.25" hidden="1" customHeight="1" x14ac:dyDescent="0.25">
      <c r="A9" s="10"/>
      <c r="B9" s="21"/>
      <c r="C9" s="24"/>
      <c r="D9" s="22"/>
      <c r="E9" s="32"/>
      <c r="F9" s="32"/>
      <c r="G9" s="32"/>
      <c r="H9" s="24"/>
      <c r="I9" s="24"/>
      <c r="J9" s="38"/>
      <c r="K9" s="38"/>
      <c r="L9" s="39"/>
      <c r="M9" s="38"/>
      <c r="Q9" s="11"/>
    </row>
    <row r="10" spans="1:17" s="2" customFormat="1" ht="78.75" hidden="1" customHeight="1" x14ac:dyDescent="0.25">
      <c r="A10" s="10"/>
      <c r="B10" s="21"/>
      <c r="C10" s="24"/>
      <c r="D10" s="22"/>
      <c r="E10" s="32"/>
      <c r="F10" s="32"/>
      <c r="G10" s="32"/>
      <c r="H10" s="24"/>
      <c r="I10" s="24"/>
      <c r="J10" s="38"/>
      <c r="K10" s="38"/>
      <c r="L10" s="39"/>
      <c r="M10" s="38"/>
      <c r="O10" s="1"/>
      <c r="P10" s="1"/>
      <c r="Q10" s="12"/>
    </row>
    <row r="11" spans="1:17" s="2" customFormat="1" ht="72" hidden="1" customHeight="1" x14ac:dyDescent="0.25">
      <c r="A11" s="10"/>
      <c r="B11" s="21"/>
      <c r="C11" s="24"/>
      <c r="D11" s="22"/>
      <c r="E11" s="32"/>
      <c r="F11" s="32"/>
      <c r="G11" s="32"/>
      <c r="H11" s="24"/>
      <c r="I11" s="24"/>
      <c r="J11" s="38"/>
      <c r="K11" s="38"/>
      <c r="L11" s="39"/>
      <c r="M11" s="38"/>
      <c r="O11" s="1"/>
      <c r="P11" s="1"/>
      <c r="Q11" s="12"/>
    </row>
    <row r="12" spans="1:17" s="2" customFormat="1" ht="0.75" hidden="1" customHeight="1" x14ac:dyDescent="0.25">
      <c r="A12" s="10"/>
      <c r="B12" s="25"/>
      <c r="C12" s="24"/>
      <c r="D12" s="22"/>
      <c r="E12" s="32"/>
      <c r="F12" s="32"/>
      <c r="G12" s="32"/>
      <c r="H12" s="24"/>
      <c r="I12" s="24"/>
      <c r="J12" s="38"/>
      <c r="K12" s="38"/>
      <c r="L12" s="39"/>
      <c r="M12" s="38"/>
      <c r="O12" s="1"/>
      <c r="P12" s="1"/>
      <c r="Q12" s="12"/>
    </row>
    <row r="13" spans="1:17" s="2" customFormat="1" ht="96.75" hidden="1" customHeight="1" x14ac:dyDescent="0.25">
      <c r="A13" s="10"/>
      <c r="B13" s="25"/>
      <c r="C13" s="22"/>
      <c r="D13" s="22"/>
      <c r="E13" s="32"/>
      <c r="F13" s="32"/>
      <c r="G13" s="32"/>
      <c r="H13" s="24"/>
      <c r="I13" s="24"/>
      <c r="J13" s="38"/>
      <c r="K13" s="38"/>
      <c r="L13" s="39"/>
      <c r="M13" s="38"/>
      <c r="O13" s="1"/>
      <c r="P13" s="1"/>
      <c r="Q13" s="12"/>
    </row>
    <row r="14" spans="1:17" s="2" customFormat="1" ht="1.5" hidden="1" customHeight="1" x14ac:dyDescent="0.25">
      <c r="A14" s="10"/>
      <c r="B14" s="25"/>
      <c r="C14" s="22"/>
      <c r="D14" s="22"/>
      <c r="E14" s="32"/>
      <c r="F14" s="32"/>
      <c r="G14" s="32"/>
      <c r="H14" s="24"/>
      <c r="I14" s="24"/>
      <c r="J14" s="38"/>
      <c r="K14" s="38"/>
      <c r="L14" s="39"/>
      <c r="M14" s="38"/>
      <c r="O14" s="1"/>
      <c r="P14" s="1"/>
      <c r="Q14" s="12"/>
    </row>
    <row r="15" spans="1:17" s="2" customFormat="1" ht="1.5" hidden="1" customHeight="1" x14ac:dyDescent="0.25">
      <c r="A15" s="10"/>
      <c r="B15" s="21"/>
      <c r="C15" s="22"/>
      <c r="D15" s="22"/>
      <c r="E15" s="23"/>
      <c r="F15" s="23"/>
      <c r="G15" s="23"/>
      <c r="H15" s="24"/>
      <c r="I15" s="24"/>
      <c r="J15" s="38"/>
      <c r="K15" s="38"/>
      <c r="L15" s="39"/>
      <c r="M15" s="38"/>
      <c r="O15" s="1"/>
      <c r="P15" s="1"/>
      <c r="Q15" s="12"/>
    </row>
    <row r="16" spans="1:17" s="2" customFormat="1" ht="2.25" hidden="1" customHeight="1" x14ac:dyDescent="0.25">
      <c r="A16" s="10"/>
      <c r="B16" s="21"/>
      <c r="C16" s="22"/>
      <c r="D16" s="22"/>
      <c r="E16" s="23"/>
      <c r="F16" s="23"/>
      <c r="G16" s="23"/>
      <c r="H16" s="24"/>
      <c r="I16" s="24"/>
      <c r="J16" s="38"/>
      <c r="K16" s="38"/>
      <c r="L16" s="39"/>
      <c r="M16" s="38"/>
      <c r="O16" s="1"/>
      <c r="P16" s="1"/>
      <c r="Q16" s="12"/>
    </row>
    <row r="17" spans="1:17" s="2" customFormat="1" ht="81" hidden="1" customHeight="1" x14ac:dyDescent="0.25">
      <c r="A17" s="10"/>
      <c r="B17" s="21"/>
      <c r="C17" s="24"/>
      <c r="D17" s="22"/>
      <c r="E17" s="32"/>
      <c r="F17" s="32"/>
      <c r="G17" s="32"/>
      <c r="H17" s="24"/>
      <c r="I17" s="24"/>
      <c r="J17" s="38"/>
      <c r="K17" s="38"/>
      <c r="L17" s="39"/>
      <c r="M17" s="38"/>
      <c r="O17" s="1"/>
      <c r="P17" s="1"/>
      <c r="Q17" s="12"/>
    </row>
    <row r="18" spans="1:17" s="2" customFormat="1" ht="78" hidden="1" customHeight="1" x14ac:dyDescent="0.25">
      <c r="A18" s="10"/>
      <c r="B18" s="21"/>
      <c r="C18" s="24"/>
      <c r="D18" s="22"/>
      <c r="E18" s="32"/>
      <c r="F18" s="32"/>
      <c r="G18" s="32"/>
      <c r="H18" s="24"/>
      <c r="I18" s="24"/>
      <c r="J18" s="38"/>
      <c r="K18" s="38"/>
      <c r="L18" s="39"/>
      <c r="M18" s="38"/>
      <c r="O18" s="1"/>
      <c r="P18" s="1"/>
      <c r="Q18" s="12"/>
    </row>
    <row r="19" spans="1:17" s="2" customFormat="1" ht="65.25" customHeight="1" x14ac:dyDescent="0.25">
      <c r="A19" s="10"/>
      <c r="B19" s="21" t="s">
        <v>17</v>
      </c>
      <c r="C19" s="24" t="s">
        <v>15</v>
      </c>
      <c r="D19" s="22">
        <v>1</v>
      </c>
      <c r="E19" s="32">
        <v>167600</v>
      </c>
      <c r="F19" s="32">
        <v>157400</v>
      </c>
      <c r="G19" s="32">
        <v>147200</v>
      </c>
      <c r="H19" s="24"/>
      <c r="I19" s="24"/>
      <c r="J19" s="38">
        <f>AVERAGE(E19:I19)</f>
        <v>157400</v>
      </c>
      <c r="K19" s="38">
        <f>SQRT(DEVSQ(E19,J19,F19,J19,G19,J19,H19,J19,I19,J19)/(COUNTA(E19:I19)-1))</f>
        <v>10200</v>
      </c>
      <c r="L19" s="39">
        <f t="shared" ref="L19:L20" si="5">K19/J19</f>
        <v>6.480304955527319E-2</v>
      </c>
      <c r="M19" s="38">
        <f>J19*D19</f>
        <v>157400</v>
      </c>
      <c r="O19" s="1"/>
      <c r="P19" s="1"/>
      <c r="Q19" s="12"/>
    </row>
    <row r="20" spans="1:17" s="2" customFormat="1" ht="63.75" customHeight="1" x14ac:dyDescent="0.25">
      <c r="A20" s="10"/>
      <c r="B20" s="21" t="s">
        <v>18</v>
      </c>
      <c r="C20" s="24" t="s">
        <v>15</v>
      </c>
      <c r="D20" s="22">
        <v>1</v>
      </c>
      <c r="E20" s="32">
        <v>167600</v>
      </c>
      <c r="F20" s="32">
        <v>157400</v>
      </c>
      <c r="G20" s="32">
        <v>147200</v>
      </c>
      <c r="H20" s="24"/>
      <c r="I20" s="24"/>
      <c r="J20" s="38">
        <f>AVERAGE(E20:I20)</f>
        <v>157400</v>
      </c>
      <c r="K20" s="38">
        <f>SQRT(DEVSQ(E20,J20,F20,J20,G20,J20,H20,J20,I20,J20)/(COUNTA(E20:I20)-1))</f>
        <v>10200</v>
      </c>
      <c r="L20" s="39">
        <f t="shared" si="5"/>
        <v>6.480304955527319E-2</v>
      </c>
      <c r="M20" s="38">
        <f>J20*D20</f>
        <v>157400</v>
      </c>
      <c r="N20" s="13"/>
      <c r="O20" s="14"/>
      <c r="P20" s="1"/>
      <c r="Q20" s="12"/>
    </row>
    <row r="21" spans="1:17" x14ac:dyDescent="0.25">
      <c r="A21" s="7"/>
      <c r="B21" s="41" t="s">
        <v>4</v>
      </c>
      <c r="C21" s="8"/>
      <c r="D21" s="19"/>
      <c r="E21" s="33">
        <f>IF(SUMPRODUCT($D$3:$D$20,E3:E20)=0,"",SUMPRODUCT($D$3:$D$20,E3:E20))</f>
        <v>502800</v>
      </c>
      <c r="F21" s="33">
        <f>IF(SUMPRODUCT($D$3:$D$20,F3:F20)=0,"",SUMPRODUCT($D$3:$D$20,F3:F20))</f>
        <v>472200</v>
      </c>
      <c r="G21" s="33">
        <f>IF(SUMPRODUCT($D$3:$D$20,G3:G20)=0,"",SUMPRODUCT($D$3:$D$20,G3:G20))</f>
        <v>441600</v>
      </c>
      <c r="H21" s="20" t="str">
        <f>IF(SUMPRODUCT($D$3:$D$20,H3:H20)=0,"",SUMPRODUCT($D$3:$D$20,H3:H20))</f>
        <v/>
      </c>
      <c r="I21" s="29" t="str">
        <f>IF(SUMPRODUCT($D$3:$D$20,I3:I20)=0,"",SUMPRODUCT($D$3:$D$20,I3:I20))</f>
        <v/>
      </c>
      <c r="J21" s="16"/>
      <c r="K21" s="17"/>
      <c r="L21" s="18"/>
      <c r="M21" s="38">
        <f>SUMIF(M3:M20,"&gt;0")</f>
        <v>472200</v>
      </c>
      <c r="N21" s="15"/>
      <c r="O21" s="15"/>
      <c r="Q21" s="12"/>
    </row>
    <row r="22" spans="1:17" x14ac:dyDescent="0.25">
      <c r="A22" s="7"/>
      <c r="B22" s="41" t="s">
        <v>0</v>
      </c>
      <c r="C22" s="26"/>
      <c r="D22" s="44">
        <f>IF(E21="",0,1)+IF(F21="",0,1)+IF(G21="",0,1)+IF(H21="",0,1)+IF(I21="",0,1)</f>
        <v>3</v>
      </c>
      <c r="E22" s="45"/>
      <c r="F22" s="45"/>
      <c r="G22" s="45"/>
      <c r="H22" s="45"/>
      <c r="I22" s="45"/>
      <c r="J22" s="30"/>
      <c r="K22" s="9"/>
      <c r="L22" s="9"/>
      <c r="M22" s="9"/>
      <c r="N22" s="14"/>
      <c r="O22" s="14"/>
    </row>
    <row r="23" spans="1:17" x14ac:dyDescent="0.25">
      <c r="A23" s="7"/>
      <c r="B23" s="41" t="s">
        <v>2</v>
      </c>
      <c r="C23" s="26"/>
      <c r="D23" s="46">
        <f>AVERAGE(E21:I21)</f>
        <v>472200</v>
      </c>
      <c r="E23" s="45"/>
      <c r="F23" s="45"/>
      <c r="G23" s="45"/>
      <c r="H23" s="45"/>
      <c r="I23" s="45"/>
      <c r="J23" s="30"/>
      <c r="K23" s="9"/>
      <c r="L23" s="9"/>
      <c r="M23" s="9"/>
    </row>
    <row r="24" spans="1:17" x14ac:dyDescent="0.25">
      <c r="A24" s="34"/>
      <c r="B24" s="41" t="s">
        <v>3</v>
      </c>
      <c r="C24" s="8"/>
      <c r="D24" s="47">
        <f>SQRT(DEVSQ(E21,D23,F21,D23,G21,D23,H21,D23,I21,D23)/(D22-1))</f>
        <v>30600</v>
      </c>
      <c r="E24" s="47"/>
      <c r="F24" s="47"/>
      <c r="G24" s="47"/>
      <c r="H24" s="47"/>
      <c r="I24" s="47"/>
      <c r="J24" s="30"/>
      <c r="K24" s="9"/>
      <c r="L24" s="9"/>
      <c r="M24" s="9"/>
    </row>
    <row r="25" spans="1:17" ht="24" customHeight="1" thickBot="1" x14ac:dyDescent="0.3">
      <c r="A25" s="35"/>
      <c r="B25" s="40" t="s">
        <v>1</v>
      </c>
      <c r="C25" s="8"/>
      <c r="D25" s="49">
        <f>D24/D23</f>
        <v>6.480304955527319E-2</v>
      </c>
      <c r="E25" s="50"/>
      <c r="F25" s="54" t="str">
        <f>IF(D25&lt;33%,"совокупность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G25" s="54"/>
      <c r="H25" s="54"/>
      <c r="I25" s="54"/>
      <c r="J25" s="30"/>
      <c r="K25" s="9"/>
      <c r="L25" s="9"/>
      <c r="M25" s="9"/>
    </row>
    <row r="26" spans="1:17" ht="29.25" customHeight="1" x14ac:dyDescent="0.25">
      <c r="B26" s="36" t="s">
        <v>7</v>
      </c>
      <c r="C26" s="37"/>
      <c r="D26" s="51">
        <f>MIN(E21:I21)</f>
        <v>441600</v>
      </c>
      <c r="E26" s="52"/>
      <c r="F26" s="52"/>
      <c r="G26" s="52"/>
      <c r="H26" s="52"/>
      <c r="I26" s="52"/>
      <c r="J26" s="31"/>
    </row>
    <row r="27" spans="1:17" ht="16.5" customHeight="1" x14ac:dyDescent="0.25">
      <c r="B27" s="55" t="s">
        <v>10</v>
      </c>
      <c r="C27" s="55"/>
      <c r="D27" s="55"/>
      <c r="E27" s="56"/>
      <c r="F27" s="56"/>
      <c r="G27" s="56"/>
      <c r="H27" s="56"/>
      <c r="I27" s="56"/>
    </row>
    <row r="28" spans="1:17" ht="24" customHeight="1" x14ac:dyDescent="0.25">
      <c r="B28" s="55"/>
      <c r="C28" s="55"/>
      <c r="D28" s="55"/>
      <c r="E28" s="56"/>
      <c r="F28" s="56"/>
      <c r="G28" s="56"/>
      <c r="H28" s="56"/>
      <c r="I28" s="56"/>
    </row>
    <row r="29" spans="1:17" ht="41.25" customHeight="1" x14ac:dyDescent="0.25">
      <c r="B29" s="55"/>
      <c r="C29" s="55"/>
      <c r="D29" s="55"/>
      <c r="E29" s="56"/>
      <c r="F29" s="56"/>
      <c r="G29" s="56"/>
      <c r="H29" s="56"/>
      <c r="I29" s="56"/>
    </row>
    <row r="30" spans="1:17" ht="11.25" hidden="1" customHeight="1" thickBot="1" x14ac:dyDescent="0.3">
      <c r="B30" s="4" t="s">
        <v>0</v>
      </c>
      <c r="C30" s="27"/>
      <c r="D30" s="5"/>
      <c r="E30" s="57">
        <f>COUNTA(E21:I21)</f>
        <v>5</v>
      </c>
      <c r="F30" s="57"/>
      <c r="G30" s="57"/>
      <c r="H30" s="57"/>
      <c r="I30" s="58"/>
    </row>
    <row r="31" spans="1:17" ht="109.5" customHeight="1" x14ac:dyDescent="0.25">
      <c r="B31" s="59" t="s">
        <v>11</v>
      </c>
      <c r="C31" s="60"/>
      <c r="D31" s="60"/>
      <c r="E31" s="60"/>
      <c r="F31" s="60"/>
      <c r="G31" s="60"/>
      <c r="H31" s="42"/>
      <c r="I31" s="42"/>
    </row>
    <row r="32" spans="1:17" x14ac:dyDescent="0.25">
      <c r="E32" s="53"/>
      <c r="F32" s="53"/>
      <c r="G32" s="53"/>
      <c r="H32" s="53"/>
      <c r="I32" s="53"/>
    </row>
    <row r="33" spans="2:9" ht="21.75" customHeight="1" x14ac:dyDescent="0.25">
      <c r="B33" s="43" t="s">
        <v>12</v>
      </c>
      <c r="C33" s="43"/>
      <c r="D33" s="43"/>
      <c r="E33" s="43"/>
      <c r="F33" s="43"/>
      <c r="G33" s="43"/>
      <c r="H33" s="43"/>
      <c r="I33" s="43"/>
    </row>
  </sheetData>
  <sheetProtection formatCells="0" formatColumns="0" formatRows="0" insertColumns="0" insertRows="0" insertHyperlinks="0" deleteColumns="0" deleteRows="0" sort="0" autoFilter="0" pivotTables="0"/>
  <mergeCells count="12">
    <mergeCell ref="B33:I33"/>
    <mergeCell ref="D22:I22"/>
    <mergeCell ref="D23:I23"/>
    <mergeCell ref="D24:I24"/>
    <mergeCell ref="B1:M1"/>
    <mergeCell ref="D25:E25"/>
    <mergeCell ref="D26:I26"/>
    <mergeCell ref="E32:I32"/>
    <mergeCell ref="F25:I25"/>
    <mergeCell ref="B27:I29"/>
    <mergeCell ref="E30:I30"/>
    <mergeCell ref="B31:G31"/>
  </mergeCells>
  <conditionalFormatting sqref="E21:I21">
    <cfRule type="cellIs" dxfId="0" priority="3" operator="equal">
      <formula>0</formula>
    </cfRule>
  </conditionalFormatting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Zakup2</cp:lastModifiedBy>
  <cp:lastPrinted>2025-08-01T06:57:21Z</cp:lastPrinted>
  <dcterms:created xsi:type="dcterms:W3CDTF">2014-01-14T07:51:36Z</dcterms:created>
  <dcterms:modified xsi:type="dcterms:W3CDTF">2026-07-10T12:11:07Z</dcterms:modified>
</cp:coreProperties>
</file>