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ГБДОУ №60\Контракты 2026 год (публичка)\Моющие 2026г\Моющие 06.2026\"/>
    </mc:Choice>
  </mc:AlternateContent>
  <bookViews>
    <workbookView xWindow="-108" yWindow="-108" windowWidth="23256" windowHeight="14016"/>
  </bookViews>
  <sheets>
    <sheet name="Лист1" sheetId="7" r:id="rId1"/>
  </sheets>
  <calcPr calcId="152511" refMode="R1C1" concurrentManualCount="6"/>
</workbook>
</file>

<file path=xl/calcChain.xml><?xml version="1.0" encoding="utf-8"?>
<calcChain xmlns="http://schemas.openxmlformats.org/spreadsheetml/2006/main">
  <c r="J22" i="7" l="1"/>
  <c r="M22" i="7" s="1"/>
  <c r="J21" i="7"/>
  <c r="K21" i="7" s="1"/>
  <c r="J20" i="7"/>
  <c r="M20" i="7" s="1"/>
  <c r="L21" i="7" l="1"/>
  <c r="K20" i="7"/>
  <c r="L20" i="7" s="1"/>
  <c r="M21" i="7"/>
  <c r="K22" i="7"/>
  <c r="L22" i="7" s="1"/>
  <c r="J23" i="7"/>
  <c r="M23" i="7" s="1"/>
  <c r="J19" i="7"/>
  <c r="K19" i="7" s="1"/>
  <c r="J18" i="7"/>
  <c r="M18" i="7" s="1"/>
  <c r="L19" i="7" l="1"/>
  <c r="K18" i="7"/>
  <c r="L18" i="7" s="1"/>
  <c r="M19" i="7"/>
  <c r="K23" i="7"/>
  <c r="L23" i="7" s="1"/>
  <c r="J16" i="7"/>
  <c r="M16" i="7" s="1"/>
  <c r="J15" i="7"/>
  <c r="K15" i="7" s="1"/>
  <c r="L15" i="7" l="1"/>
  <c r="M15" i="7"/>
  <c r="K16" i="7"/>
  <c r="L16" i="7" s="1"/>
  <c r="J14" i="7"/>
  <c r="M14" i="7" s="1"/>
  <c r="J12" i="7"/>
  <c r="M12" i="7" s="1"/>
  <c r="J11" i="7"/>
  <c r="K11" i="7" s="1"/>
  <c r="J10" i="7"/>
  <c r="M10" i="7" s="1"/>
  <c r="K14" i="7" l="1"/>
  <c r="L14" i="7" s="1"/>
  <c r="L11" i="7"/>
  <c r="K10" i="7"/>
  <c r="L10" i="7" s="1"/>
  <c r="M11" i="7"/>
  <c r="K12" i="7"/>
  <c r="L12" i="7" s="1"/>
  <c r="J25" i="7"/>
  <c r="M25" i="7" s="1"/>
  <c r="J24" i="7"/>
  <c r="M24" i="7" s="1"/>
  <c r="J17" i="7"/>
  <c r="M17" i="7" s="1"/>
  <c r="J13" i="7"/>
  <c r="K13" i="7" s="1"/>
  <c r="K25" i="7" l="1"/>
  <c r="L25" i="7" s="1"/>
  <c r="K24" i="7"/>
  <c r="L24" i="7" s="1"/>
  <c r="K17" i="7"/>
  <c r="L17" i="7" s="1"/>
  <c r="M13" i="7"/>
  <c r="L13" i="7"/>
  <c r="J9" i="7"/>
  <c r="M9" i="7" s="1"/>
  <c r="K9" i="7" l="1"/>
  <c r="L9" i="7" s="1"/>
  <c r="M26" i="7" l="1"/>
</calcChain>
</file>

<file path=xl/sharedStrings.xml><?xml version="1.0" encoding="utf-8"?>
<sst xmlns="http://schemas.openxmlformats.org/spreadsheetml/2006/main" count="56" uniqueCount="39">
  <si>
    <t>№ п/п</t>
  </si>
  <si>
    <t>Описание товара</t>
  </si>
  <si>
    <t>Кол-во</t>
  </si>
  <si>
    <t>Ед. измерения</t>
  </si>
  <si>
    <t>Коэффициент вариации (%)</t>
  </si>
  <si>
    <t xml:space="preserve">Среднеквадратичное отклонение </t>
  </si>
  <si>
    <t>НМЦК (руб. вкл. НДС)</t>
  </si>
  <si>
    <t>Приложение №1 к Техническому заданию</t>
  </si>
  <si>
    <t xml:space="preserve">Расчет (начальной) максимальной цены контракта </t>
  </si>
  <si>
    <t>Средняя арифметическая цена единицы товара</t>
  </si>
  <si>
    <t>предмет закупки</t>
  </si>
  <si>
    <t>Цена предл. №4</t>
  </si>
  <si>
    <t xml:space="preserve">Цена предл. №5 </t>
  </si>
  <si>
    <t>Цена предл. №1</t>
  </si>
  <si>
    <t xml:space="preserve">Цена предл. №2 </t>
  </si>
  <si>
    <t xml:space="preserve">Цена предл. №3 </t>
  </si>
  <si>
    <t>Итого НМЦК:</t>
  </si>
  <si>
    <t>Приморского района Санкт-Петербурга</t>
  </si>
  <si>
    <t>шт</t>
  </si>
  <si>
    <t>Мыло хозяйственное</t>
  </si>
  <si>
    <t>Средство для мытья стекол и зеркал</t>
  </si>
  <si>
    <t>Закупка моющих средств для ГБДОУ детский сад № 60 Приморского района Санкт-Петербурга</t>
  </si>
  <si>
    <t>Освежитель воздуха</t>
  </si>
  <si>
    <t xml:space="preserve">Чистящее средство </t>
  </si>
  <si>
    <t xml:space="preserve">Средство для мытья пола </t>
  </si>
  <si>
    <t xml:space="preserve">Антисептик для рук и поверхностей </t>
  </si>
  <si>
    <t xml:space="preserve">Средство для удаления накипи </t>
  </si>
  <si>
    <t>Средство для уборки сантехники и туалета</t>
  </si>
  <si>
    <t xml:space="preserve">Таблетки для посудомоечных машин </t>
  </si>
  <si>
    <t xml:space="preserve">Кондиционер для детского белья </t>
  </si>
  <si>
    <t>Мыло жидкое</t>
  </si>
  <si>
    <t xml:space="preserve">Средство для отбеливания и чистки тканей </t>
  </si>
  <si>
    <t>Средство для удаления ржавчины и известкового налета</t>
  </si>
  <si>
    <t>Чистящее средство</t>
  </si>
  <si>
    <t xml:space="preserve">Средство дезинфицирующее </t>
  </si>
  <si>
    <t xml:space="preserve">шт </t>
  </si>
  <si>
    <t>Заведующий ГБДОУ детский сад № 60                   __________________Т.А. Голубева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</si>
  <si>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
Ответы на запрос получены от 3 поставщиков (подрядчиков, исполнителей). Коммерческие предложения: № бн от 27.05.2026г., № бн от  27.05.2026г..,     № бн от 27.05.2026г.</t>
  </si>
  <si>
    <t>Наименьшая цена предложенная поставщиком (подрядчиком, исполнителем), составила:    198 558,50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</si>
</sst>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color indexed="8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2" borderId="0">
      <alignment horizontal="left" vertical="center"/>
    </xf>
    <xf numFmtId="0" fontId="6" fillId="0" borderId="0">
      <alignment horizontal="left" vertical="center"/>
    </xf>
  </cellStyleXfs>
  <cellXfs count="3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4" fontId="1" fillId="0" borderId="0" xfId="0" applyNumberFormat="1" applyFont="1" applyAlignment="1">
      <alignment horizontal="center" vertical="center" wrapText="1"/>
    </xf>
    <xf numFmtId="2" fontId="1" fillId="0" borderId="0" xfId="0" applyNumberFormat="1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1" xfId="0" quotePrefix="1" applyFont="1" applyFill="1" applyBorder="1" applyAlignment="1">
      <alignment vertical="top" wrapText="1"/>
    </xf>
    <xf numFmtId="0" fontId="4" fillId="4" borderId="6" xfId="0" applyFont="1" applyFill="1" applyBorder="1" applyAlignment="1">
      <alignment horizontal="center" vertical="top" wrapText="1"/>
    </xf>
    <xf numFmtId="0" fontId="4" fillId="4" borderId="7" xfId="0" applyFont="1" applyFill="1" applyBorder="1" applyAlignment="1">
      <alignment horizontal="center" vertical="top" wrapText="1"/>
    </xf>
    <xf numFmtId="2" fontId="4" fillId="4" borderId="1" xfId="0" applyNumberFormat="1" applyFont="1" applyFill="1" applyBorder="1" applyAlignment="1">
      <alignment horizontal="center" vertical="top" wrapText="1"/>
    </xf>
    <xf numFmtId="4" fontId="4" fillId="4" borderId="6" xfId="0" applyNumberFormat="1" applyFont="1" applyFill="1" applyBorder="1" applyAlignment="1">
      <alignment horizontal="center" vertical="top" wrapText="1"/>
    </xf>
    <xf numFmtId="4" fontId="4" fillId="4" borderId="1" xfId="0" applyNumberFormat="1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2" fontId="4" fillId="5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3">
    <cellStyle name="S23" xfId="1"/>
    <cellStyle name="S6" xfId="2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9"/>
  <sheetViews>
    <sheetView tabSelected="1" zoomScale="120" zoomScaleNormal="120" workbookViewId="0">
      <selection activeCell="B9" sqref="B9"/>
    </sheetView>
  </sheetViews>
  <sheetFormatPr defaultColWidth="9.109375" defaultRowHeight="15.6" x14ac:dyDescent="0.3"/>
  <cols>
    <col min="1" max="1" width="4.6640625" style="1" customWidth="1"/>
    <col min="2" max="2" width="30.21875" style="1" customWidth="1"/>
    <col min="3" max="3" width="10.109375" style="1" customWidth="1"/>
    <col min="4" max="4" width="6.33203125" style="1" customWidth="1"/>
    <col min="5" max="5" width="13.109375" style="1" customWidth="1"/>
    <col min="6" max="6" width="14.33203125" style="1" customWidth="1"/>
    <col min="7" max="7" width="13.109375" style="1" customWidth="1"/>
    <col min="8" max="8" width="13.109375" style="1" hidden="1" customWidth="1"/>
    <col min="9" max="9" width="13.33203125" style="1" hidden="1" customWidth="1"/>
    <col min="10" max="10" width="14" style="1" customWidth="1"/>
    <col min="11" max="11" width="13.109375" style="1" customWidth="1"/>
    <col min="12" max="12" width="14.88671875" style="1" customWidth="1"/>
    <col min="13" max="13" width="14" style="1" customWidth="1"/>
    <col min="14" max="14" width="16.88671875" style="1" customWidth="1"/>
    <col min="15" max="15" width="10.6640625" style="1" bestFit="1" customWidth="1"/>
    <col min="16" max="16" width="9.109375" style="1"/>
    <col min="17" max="16384" width="9.109375" style="2"/>
  </cols>
  <sheetData>
    <row r="1" spans="1:16" ht="15.75" customHeight="1" x14ac:dyDescent="0.3">
      <c r="K1" s="26" t="s">
        <v>7</v>
      </c>
      <c r="L1" s="26"/>
      <c r="M1" s="26"/>
    </row>
    <row r="3" spans="1:16" ht="20.25" customHeight="1" x14ac:dyDescent="0.3">
      <c r="A3" s="27" t="s">
        <v>8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6" ht="15.75" customHeight="1" x14ac:dyDescent="0.3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</row>
    <row r="5" spans="1:16" ht="15.75" customHeight="1" x14ac:dyDescent="0.3">
      <c r="A5" s="28" t="s">
        <v>10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</row>
    <row r="6" spans="1:16" ht="82.5" customHeight="1" x14ac:dyDescent="0.3">
      <c r="A6" s="31" t="s">
        <v>37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</row>
    <row r="7" spans="1:16" ht="69" x14ac:dyDescent="0.3">
      <c r="A7" s="5" t="s">
        <v>0</v>
      </c>
      <c r="B7" s="5" t="s">
        <v>1</v>
      </c>
      <c r="C7" s="5" t="s">
        <v>3</v>
      </c>
      <c r="D7" s="5" t="s">
        <v>2</v>
      </c>
      <c r="E7" s="5" t="s">
        <v>13</v>
      </c>
      <c r="F7" s="5" t="s">
        <v>14</v>
      </c>
      <c r="G7" s="5" t="s">
        <v>15</v>
      </c>
      <c r="H7" s="5" t="s">
        <v>11</v>
      </c>
      <c r="I7" s="5" t="s">
        <v>12</v>
      </c>
      <c r="J7" s="5" t="s">
        <v>9</v>
      </c>
      <c r="K7" s="5" t="s">
        <v>5</v>
      </c>
      <c r="L7" s="5" t="s">
        <v>4</v>
      </c>
      <c r="M7" s="5" t="s">
        <v>6</v>
      </c>
    </row>
    <row r="8" spans="1:16" x14ac:dyDescent="0.3">
      <c r="A8" s="5">
        <v>1</v>
      </c>
      <c r="B8" s="6">
        <v>2</v>
      </c>
      <c r="C8" s="6">
        <v>3</v>
      </c>
      <c r="D8" s="5">
        <v>4</v>
      </c>
      <c r="E8" s="6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  <c r="M8" s="5">
        <v>13</v>
      </c>
    </row>
    <row r="9" spans="1:16" ht="24" customHeight="1" x14ac:dyDescent="0.3">
      <c r="A9" s="13">
        <v>1</v>
      </c>
      <c r="B9" s="7" t="s">
        <v>29</v>
      </c>
      <c r="C9" s="8" t="s">
        <v>18</v>
      </c>
      <c r="D9" s="9">
        <v>24</v>
      </c>
      <c r="E9" s="10">
        <v>315</v>
      </c>
      <c r="F9" s="11">
        <v>306</v>
      </c>
      <c r="G9" s="12">
        <v>321</v>
      </c>
      <c r="H9" s="14"/>
      <c r="I9" s="14"/>
      <c r="J9" s="16">
        <f>ROUND(SUM(E9:I9)/(IF(E9&lt;1,0,1)+IF(F9&lt;1,0,1)+IF(G9&lt;1,0,1)+IF(H9&lt;1,0,1)+IF(I9&lt;1,0,1)),2)</f>
        <v>314</v>
      </c>
      <c r="K9" s="16">
        <f>IF(J9=0,0,(SQRT((IF(E9&lt;1,0,POWER((E9-J9),2))+IF(F9&lt;1,0,POWER((F9-J9),2))+IF(G9&lt;1,0,POWER((G9-J9),2))+IF(H9&lt;1,0,POWER((H9-J9),2))+IF(I9&lt;1,0,POWER((I9-J9),2)))/((IF(E9&lt;1,0,1)+IF(F9&lt;1,0,1)+IF(G9&lt;1,0,1)+IF(H9&lt;1,0,1)+IF(I9&lt;1,0,1))-1))))</f>
        <v>7.5498344352707498</v>
      </c>
      <c r="L9" s="16">
        <f>IF(J9=0,0,(K9/J9)*100)</f>
        <v>2.4044058711053347</v>
      </c>
      <c r="M9" s="17">
        <f>(IF(J9=0,0,(D9/(IF(E9&lt;1,0,1)+IF(F9&lt;1,0,1)+IF(G9&lt;1,0,1)+IF(H9&lt;1,0,1)+IF(I9&lt;1,0,1)))))*SUM(E9:I9)</f>
        <v>7536</v>
      </c>
      <c r="O9" s="4"/>
    </row>
    <row r="10" spans="1:16" ht="28.8" customHeight="1" x14ac:dyDescent="0.3">
      <c r="A10" s="13">
        <v>2</v>
      </c>
      <c r="B10" s="7" t="s">
        <v>19</v>
      </c>
      <c r="C10" s="8" t="s">
        <v>35</v>
      </c>
      <c r="D10" s="9">
        <v>250</v>
      </c>
      <c r="E10" s="10">
        <v>46</v>
      </c>
      <c r="F10" s="11">
        <v>44.6</v>
      </c>
      <c r="G10" s="12">
        <v>47</v>
      </c>
      <c r="H10" s="14"/>
      <c r="I10" s="14"/>
      <c r="J10" s="16">
        <f t="shared" ref="J10:J12" si="0">ROUND(SUM(E10:I10)/(IF(E10&lt;1,0,1)+IF(F10&lt;1,0,1)+IF(G10&lt;1,0,1)+IF(H10&lt;1,0,1)+IF(I10&lt;1,0,1)),2)</f>
        <v>45.87</v>
      </c>
      <c r="K10" s="16">
        <f t="shared" ref="K10:K12" si="1">IF(J10=0,0,(SQRT((IF(E10&lt;1,0,POWER((E10-J10),2))+IF(F10&lt;1,0,POWER((F10-J10),2))+IF(G10&lt;1,0,POWER((G10-J10),2))+IF(H10&lt;1,0,POWER((H10-J10),2))+IF(I10&lt;1,0,POWER((I10-J10),2)))/((IF(E10&lt;1,0,1)+IF(F10&lt;1,0,1)+IF(G10&lt;1,0,1)+IF(H10&lt;1,0,1)+IF(I10&lt;1,0,1))-1))))</f>
        <v>1.205549667164318</v>
      </c>
      <c r="L10" s="16">
        <f t="shared" ref="L10:L12" si="2">IF(J10=0,0,(K10/J10)*100)</f>
        <v>2.6281876327977285</v>
      </c>
      <c r="M10" s="17">
        <f t="shared" ref="M10:M12" si="3">(IF(J10=0,0,(D10/(IF(E10&lt;1,0,1)+IF(F10&lt;1,0,1)+IF(G10&lt;1,0,1)+IF(H10&lt;1,0,1)+IF(I10&lt;1,0,1)))))*SUM(E10:I10)</f>
        <v>11466.666666666666</v>
      </c>
      <c r="N10" s="24"/>
      <c r="O10" s="4"/>
      <c r="P10" s="19"/>
    </row>
    <row r="11" spans="1:16" ht="25.2" customHeight="1" x14ac:dyDescent="0.3">
      <c r="A11" s="13">
        <v>3</v>
      </c>
      <c r="B11" s="7" t="s">
        <v>30</v>
      </c>
      <c r="C11" s="8" t="s">
        <v>18</v>
      </c>
      <c r="D11" s="9">
        <v>5</v>
      </c>
      <c r="E11" s="10">
        <v>447</v>
      </c>
      <c r="F11" s="11">
        <v>433.5</v>
      </c>
      <c r="G11" s="12">
        <v>455</v>
      </c>
      <c r="H11" s="14"/>
      <c r="I11" s="14"/>
      <c r="J11" s="16">
        <f t="shared" si="0"/>
        <v>445.17</v>
      </c>
      <c r="K11" s="16">
        <f t="shared" si="1"/>
        <v>10.866616308676772</v>
      </c>
      <c r="L11" s="16">
        <f t="shared" si="2"/>
        <v>2.4410037308616421</v>
      </c>
      <c r="M11" s="17">
        <f t="shared" si="3"/>
        <v>2225.8333333333335</v>
      </c>
      <c r="N11" s="24"/>
      <c r="O11" s="4"/>
      <c r="P11" s="19"/>
    </row>
    <row r="12" spans="1:16" ht="24.6" customHeight="1" x14ac:dyDescent="0.3">
      <c r="A12" s="13">
        <v>4</v>
      </c>
      <c r="B12" s="7" t="s">
        <v>22</v>
      </c>
      <c r="C12" s="8" t="s">
        <v>18</v>
      </c>
      <c r="D12" s="9">
        <v>30</v>
      </c>
      <c r="E12" s="10">
        <v>107</v>
      </c>
      <c r="F12" s="11">
        <v>104</v>
      </c>
      <c r="G12" s="12">
        <v>109</v>
      </c>
      <c r="H12" s="14"/>
      <c r="I12" s="14"/>
      <c r="J12" s="16">
        <f t="shared" si="0"/>
        <v>106.67</v>
      </c>
      <c r="K12" s="16">
        <f t="shared" si="1"/>
        <v>2.5166147897522975</v>
      </c>
      <c r="L12" s="16">
        <f t="shared" si="2"/>
        <v>2.3592526387478179</v>
      </c>
      <c r="M12" s="17">
        <f t="shared" si="3"/>
        <v>3200</v>
      </c>
      <c r="N12" s="24"/>
      <c r="O12" s="4"/>
      <c r="P12" s="19"/>
    </row>
    <row r="13" spans="1:16" ht="34.799999999999997" customHeight="1" x14ac:dyDescent="0.3">
      <c r="A13" s="13">
        <v>5</v>
      </c>
      <c r="B13" s="7" t="s">
        <v>28</v>
      </c>
      <c r="C13" s="8" t="s">
        <v>18</v>
      </c>
      <c r="D13" s="9">
        <v>2</v>
      </c>
      <c r="E13" s="10">
        <v>4325</v>
      </c>
      <c r="F13" s="11">
        <v>4199</v>
      </c>
      <c r="G13" s="12">
        <v>4409</v>
      </c>
      <c r="H13" s="14"/>
      <c r="I13" s="14"/>
      <c r="J13" s="16">
        <f t="shared" ref="J13" si="4">ROUND(SUM(E13:I13)/(IF(E13&lt;1,0,1)+IF(F13&lt;1,0,1)+IF(G13&lt;1,0,1)+IF(H13&lt;1,0,1)+IF(I13&lt;1,0,1)),2)</f>
        <v>4311</v>
      </c>
      <c r="K13" s="16">
        <f t="shared" ref="K13" si="5">IF(J13=0,0,(SQRT((IF(E13&lt;1,0,POWER((E13-J13),2))+IF(F13&lt;1,0,POWER((F13-J13),2))+IF(G13&lt;1,0,POWER((G13-J13),2))+IF(H13&lt;1,0,POWER((H13-J13),2))+IF(I13&lt;1,0,POWER((I13-J13),2)))/((IF(E13&lt;1,0,1)+IF(F13&lt;1,0,1)+IF(G13&lt;1,0,1)+IF(H13&lt;1,0,1)+IF(I13&lt;1,0,1))-1))))</f>
        <v>105.69768209379049</v>
      </c>
      <c r="L13" s="16">
        <f t="shared" ref="L13" si="6">IF(J13=0,0,(K13/J13)*100)</f>
        <v>2.4518135489165043</v>
      </c>
      <c r="M13" s="17">
        <f t="shared" ref="M13" si="7">(IF(J13=0,0,(D13/(IF(E13&lt;1,0,1)+IF(F13&lt;1,0,1)+IF(G13&lt;1,0,1)+IF(H13&lt;1,0,1)+IF(I13&lt;1,0,1)))))*SUM(E13:I13)</f>
        <v>8622</v>
      </c>
      <c r="N13" s="24"/>
      <c r="O13" s="4"/>
    </row>
    <row r="14" spans="1:16" ht="35.4" customHeight="1" x14ac:dyDescent="0.3">
      <c r="A14" s="13">
        <v>6</v>
      </c>
      <c r="B14" s="7" t="s">
        <v>20</v>
      </c>
      <c r="C14" s="8" t="s">
        <v>18</v>
      </c>
      <c r="D14" s="9">
        <v>30</v>
      </c>
      <c r="E14" s="10">
        <v>128</v>
      </c>
      <c r="F14" s="11">
        <v>124</v>
      </c>
      <c r="G14" s="12">
        <v>130</v>
      </c>
      <c r="H14" s="14"/>
      <c r="I14" s="14"/>
      <c r="J14" s="16">
        <f t="shared" ref="J14:J16" si="8">ROUND(SUM(E14:I14)/(IF(E14&lt;1,0,1)+IF(F14&lt;1,0,1)+IF(G14&lt;1,0,1)+IF(H14&lt;1,0,1)+IF(I14&lt;1,0,1)),2)</f>
        <v>127.33</v>
      </c>
      <c r="K14" s="16">
        <f t="shared" ref="K14:K16" si="9">IF(J14=0,0,(SQRT((IF(E14&lt;1,0,POWER((E14-J14),2))+IF(F14&lt;1,0,POWER((F14-J14),2))+IF(G14&lt;1,0,POWER((G14-J14),2))+IF(H14&lt;1,0,POWER((H14-J14),2))+IF(I14&lt;1,0,POWER((I14-J14),2)))/((IF(E14&lt;1,0,1)+IF(F14&lt;1,0,1)+IF(G14&lt;1,0,1)+IF(H14&lt;1,0,1)+IF(I14&lt;1,0,1))-1))))</f>
        <v>3.0550531910263032</v>
      </c>
      <c r="L14" s="16">
        <f t="shared" ref="L14:L16" si="10">IF(J14=0,0,(K14/J14)*100)</f>
        <v>2.3993192421474148</v>
      </c>
      <c r="M14" s="17">
        <f t="shared" ref="M14:M16" si="11">(IF(J14=0,0,(D14/(IF(E14&lt;1,0,1)+IF(F14&lt;1,0,1)+IF(G14&lt;1,0,1)+IF(H14&lt;1,0,1)+IF(I14&lt;1,0,1)))))*SUM(E14:I14)</f>
        <v>3820</v>
      </c>
      <c r="N14" s="24"/>
      <c r="O14" s="4"/>
      <c r="P14" s="19"/>
    </row>
    <row r="15" spans="1:16" ht="42.6" customHeight="1" x14ac:dyDescent="0.3">
      <c r="A15" s="13">
        <v>7</v>
      </c>
      <c r="B15" s="7" t="s">
        <v>31</v>
      </c>
      <c r="C15" s="8" t="s">
        <v>18</v>
      </c>
      <c r="D15" s="9">
        <v>24</v>
      </c>
      <c r="E15" s="10">
        <v>320</v>
      </c>
      <c r="F15" s="11">
        <v>311</v>
      </c>
      <c r="G15" s="12">
        <v>327</v>
      </c>
      <c r="H15" s="14"/>
      <c r="I15" s="14"/>
      <c r="J15" s="16">
        <f t="shared" si="8"/>
        <v>319.33</v>
      </c>
      <c r="K15" s="16">
        <f t="shared" si="9"/>
        <v>8.0208073159751194</v>
      </c>
      <c r="L15" s="16">
        <f t="shared" si="10"/>
        <v>2.5117612864356995</v>
      </c>
      <c r="M15" s="17">
        <f t="shared" si="11"/>
        <v>7664</v>
      </c>
      <c r="N15" s="24"/>
      <c r="O15" s="4"/>
      <c r="P15" s="21"/>
    </row>
    <row r="16" spans="1:16" ht="35.4" customHeight="1" x14ac:dyDescent="0.3">
      <c r="A16" s="13">
        <v>8</v>
      </c>
      <c r="B16" s="7" t="s">
        <v>32</v>
      </c>
      <c r="C16" s="8" t="s">
        <v>18</v>
      </c>
      <c r="D16" s="9">
        <v>84</v>
      </c>
      <c r="E16" s="10">
        <v>314</v>
      </c>
      <c r="F16" s="11">
        <v>304.5</v>
      </c>
      <c r="G16" s="12">
        <v>320</v>
      </c>
      <c r="H16" s="14"/>
      <c r="I16" s="14"/>
      <c r="J16" s="16">
        <f t="shared" si="8"/>
        <v>312.83</v>
      </c>
      <c r="K16" s="16">
        <f t="shared" si="9"/>
        <v>7.8155837913747686</v>
      </c>
      <c r="L16" s="16">
        <f t="shared" si="10"/>
        <v>2.4983485571635615</v>
      </c>
      <c r="M16" s="17">
        <f t="shared" si="11"/>
        <v>26278</v>
      </c>
      <c r="N16" s="24"/>
      <c r="O16" s="4"/>
      <c r="P16" s="21"/>
    </row>
    <row r="17" spans="1:16" ht="38.4" customHeight="1" x14ac:dyDescent="0.3">
      <c r="A17" s="13">
        <v>9</v>
      </c>
      <c r="B17" s="7" t="s">
        <v>27</v>
      </c>
      <c r="C17" s="8" t="s">
        <v>18</v>
      </c>
      <c r="D17" s="9">
        <v>84</v>
      </c>
      <c r="E17" s="10">
        <v>263</v>
      </c>
      <c r="F17" s="11">
        <v>255</v>
      </c>
      <c r="G17" s="12">
        <v>268</v>
      </c>
      <c r="H17" s="14"/>
      <c r="I17" s="14"/>
      <c r="J17" s="16">
        <f t="shared" ref="J17:J24" si="12">ROUND(SUM(E17:I17)/(IF(E17&lt;1,0,1)+IF(F17&lt;1,0,1)+IF(G17&lt;1,0,1)+IF(H17&lt;1,0,1)+IF(I17&lt;1,0,1)),2)</f>
        <v>262</v>
      </c>
      <c r="K17" s="16">
        <f t="shared" ref="K17:K24" si="13">IF(J17=0,0,(SQRT((IF(E17&lt;1,0,POWER((E17-J17),2))+IF(F17&lt;1,0,POWER((F17-J17),2))+IF(G17&lt;1,0,POWER((G17-J17),2))+IF(H17&lt;1,0,POWER((H17-J17),2))+IF(I17&lt;1,0,POWER((I17-J17),2)))/((IF(E17&lt;1,0,1)+IF(F17&lt;1,0,1)+IF(G17&lt;1,0,1)+IF(H17&lt;1,0,1)+IF(I17&lt;1,0,1))-1))))</f>
        <v>6.5574385243020004</v>
      </c>
      <c r="L17" s="16">
        <f t="shared" ref="L17:L24" si="14">IF(J17=0,0,(K17/J17)*100)</f>
        <v>2.5028391314129772</v>
      </c>
      <c r="M17" s="17">
        <f t="shared" ref="M17:M24" si="15">(IF(J17=0,0,(D17/(IF(E17&lt;1,0,1)+IF(F17&lt;1,0,1)+IF(G17&lt;1,0,1)+IF(H17&lt;1,0,1)+IF(I17&lt;1,0,1)))))*SUM(E17:I17)</f>
        <v>22008</v>
      </c>
      <c r="N17" s="24"/>
      <c r="O17" s="4"/>
    </row>
    <row r="18" spans="1:16" ht="36" customHeight="1" x14ac:dyDescent="0.3">
      <c r="A18" s="13">
        <v>10</v>
      </c>
      <c r="B18" s="7" t="s">
        <v>33</v>
      </c>
      <c r="C18" s="8" t="s">
        <v>18</v>
      </c>
      <c r="D18" s="9">
        <v>170</v>
      </c>
      <c r="E18" s="10">
        <v>350</v>
      </c>
      <c r="F18" s="11">
        <v>340</v>
      </c>
      <c r="G18" s="12">
        <v>357</v>
      </c>
      <c r="H18" s="14"/>
      <c r="I18" s="14"/>
      <c r="J18" s="16">
        <f t="shared" si="12"/>
        <v>349</v>
      </c>
      <c r="K18" s="16">
        <f t="shared" si="13"/>
        <v>8.5440037453175304</v>
      </c>
      <c r="L18" s="16">
        <f t="shared" si="14"/>
        <v>2.4481386089735042</v>
      </c>
      <c r="M18" s="17">
        <f t="shared" si="15"/>
        <v>59330</v>
      </c>
      <c r="N18" s="24"/>
      <c r="O18" s="4"/>
      <c r="P18" s="22"/>
    </row>
    <row r="19" spans="1:16" ht="24" customHeight="1" x14ac:dyDescent="0.3">
      <c r="A19" s="13">
        <v>11</v>
      </c>
      <c r="B19" s="7" t="s">
        <v>23</v>
      </c>
      <c r="C19" s="8" t="s">
        <v>18</v>
      </c>
      <c r="D19" s="9">
        <v>100</v>
      </c>
      <c r="E19" s="10">
        <v>119</v>
      </c>
      <c r="F19" s="11">
        <v>116</v>
      </c>
      <c r="G19" s="12">
        <v>122</v>
      </c>
      <c r="H19" s="14"/>
      <c r="I19" s="14"/>
      <c r="J19" s="16">
        <f t="shared" si="12"/>
        <v>119</v>
      </c>
      <c r="K19" s="16">
        <f t="shared" si="13"/>
        <v>3</v>
      </c>
      <c r="L19" s="16">
        <f t="shared" si="14"/>
        <v>2.5210084033613445</v>
      </c>
      <c r="M19" s="17">
        <f t="shared" si="15"/>
        <v>11900</v>
      </c>
      <c r="N19" s="24"/>
      <c r="O19" s="4"/>
      <c r="P19" s="22"/>
    </row>
    <row r="20" spans="1:16" ht="31.8" customHeight="1" x14ac:dyDescent="0.3">
      <c r="A20" s="13">
        <v>12</v>
      </c>
      <c r="B20" s="7" t="s">
        <v>24</v>
      </c>
      <c r="C20" s="8" t="s">
        <v>18</v>
      </c>
      <c r="D20" s="9">
        <v>12</v>
      </c>
      <c r="E20" s="10">
        <v>571</v>
      </c>
      <c r="F20" s="11">
        <v>554.5</v>
      </c>
      <c r="G20" s="12">
        <v>582</v>
      </c>
      <c r="H20" s="14"/>
      <c r="I20" s="14"/>
      <c r="J20" s="16">
        <f t="shared" si="12"/>
        <v>569.16999999999996</v>
      </c>
      <c r="K20" s="16">
        <f t="shared" si="13"/>
        <v>13.841363733389857</v>
      </c>
      <c r="L20" s="16">
        <f t="shared" si="14"/>
        <v>2.4318505426129025</v>
      </c>
      <c r="M20" s="17">
        <f t="shared" si="15"/>
        <v>6830</v>
      </c>
      <c r="N20" s="24"/>
      <c r="O20" s="4"/>
      <c r="P20" s="23"/>
    </row>
    <row r="21" spans="1:16" ht="30" customHeight="1" x14ac:dyDescent="0.3">
      <c r="A21" s="13">
        <v>13</v>
      </c>
      <c r="B21" s="7" t="s">
        <v>26</v>
      </c>
      <c r="C21" s="8" t="s">
        <v>18</v>
      </c>
      <c r="D21" s="9">
        <v>30</v>
      </c>
      <c r="E21" s="10">
        <v>560</v>
      </c>
      <c r="F21" s="11">
        <v>544</v>
      </c>
      <c r="G21" s="12">
        <v>571</v>
      </c>
      <c r="H21" s="14"/>
      <c r="I21" s="14"/>
      <c r="J21" s="16">
        <f t="shared" ref="J21:J22" si="16">ROUND(SUM(E21:I21)/(IF(E21&lt;1,0,1)+IF(F21&lt;1,0,1)+IF(G21&lt;1,0,1)+IF(H21&lt;1,0,1)+IF(I21&lt;1,0,1)),2)</f>
        <v>558.33000000000004</v>
      </c>
      <c r="K21" s="16">
        <f t="shared" ref="K21:K22" si="17">IF(J21=0,0,(SQRT((IF(E21&lt;1,0,POWER((E21-J21),2))+IF(F21&lt;1,0,POWER((F21-J21),2))+IF(G21&lt;1,0,POWER((G21-J21),2))+IF(H21&lt;1,0,POWER((H21-J21),2))+IF(I21&lt;1,0,POWER((I21-J21),2)))/((IF(E21&lt;1,0,1)+IF(F21&lt;1,0,1)+IF(G21&lt;1,0,1)+IF(H21&lt;1,0,1)+IF(I21&lt;1,0,1))-1))))</f>
        <v>13.576941850063291</v>
      </c>
      <c r="L21" s="16">
        <f t="shared" ref="L21:L22" si="18">IF(J21=0,0,(K21/J21)*100)</f>
        <v>2.4317055952686206</v>
      </c>
      <c r="M21" s="17">
        <f t="shared" ref="M21:M22" si="19">(IF(J21=0,0,(D21/(IF(E21&lt;1,0,1)+IF(F21&lt;1,0,1)+IF(G21&lt;1,0,1)+IF(H21&lt;1,0,1)+IF(I21&lt;1,0,1)))))*SUM(E21:I21)</f>
        <v>16750</v>
      </c>
      <c r="N21" s="24"/>
      <c r="O21" s="4"/>
      <c r="P21" s="23"/>
    </row>
    <row r="22" spans="1:16" ht="37.200000000000003" customHeight="1" x14ac:dyDescent="0.3">
      <c r="A22" s="13">
        <v>14</v>
      </c>
      <c r="B22" s="7" t="s">
        <v>32</v>
      </c>
      <c r="C22" s="8" t="s">
        <v>18</v>
      </c>
      <c r="D22" s="9">
        <v>5</v>
      </c>
      <c r="E22" s="10">
        <v>1138</v>
      </c>
      <c r="F22" s="11">
        <v>1105</v>
      </c>
      <c r="G22" s="12">
        <v>1160</v>
      </c>
      <c r="H22" s="14"/>
      <c r="I22" s="14"/>
      <c r="J22" s="16">
        <f t="shared" si="16"/>
        <v>1134.33</v>
      </c>
      <c r="K22" s="16">
        <f t="shared" si="17"/>
        <v>27.682726563689496</v>
      </c>
      <c r="L22" s="16">
        <f t="shared" si="18"/>
        <v>2.4404473622040763</v>
      </c>
      <c r="M22" s="17">
        <f t="shared" si="19"/>
        <v>5671.666666666667</v>
      </c>
      <c r="N22" s="24"/>
      <c r="O22" s="4"/>
      <c r="P22" s="23"/>
    </row>
    <row r="23" spans="1:16" ht="42.6" customHeight="1" x14ac:dyDescent="0.3">
      <c r="A23" s="13">
        <v>15</v>
      </c>
      <c r="B23" s="7" t="s">
        <v>25</v>
      </c>
      <c r="C23" s="8" t="s">
        <v>18</v>
      </c>
      <c r="D23" s="9">
        <v>3</v>
      </c>
      <c r="E23" s="10">
        <v>1541</v>
      </c>
      <c r="F23" s="11">
        <v>1496</v>
      </c>
      <c r="G23" s="12">
        <v>1571</v>
      </c>
      <c r="H23" s="14"/>
      <c r="I23" s="14"/>
      <c r="J23" s="16">
        <f t="shared" ref="J23" si="20">ROUND(SUM(E23:I23)/(IF(E23&lt;1,0,1)+IF(F23&lt;1,0,1)+IF(G23&lt;1,0,1)+IF(H23&lt;1,0,1)+IF(I23&lt;1,0,1)),2)</f>
        <v>1536</v>
      </c>
      <c r="K23" s="16">
        <f t="shared" ref="K23" si="21">IF(J23=0,0,(SQRT((IF(E23&lt;1,0,POWER((E23-J23),2))+IF(F23&lt;1,0,POWER((F23-J23),2))+IF(G23&lt;1,0,POWER((G23-J23),2))+IF(H23&lt;1,0,POWER((H23-J23),2))+IF(I23&lt;1,0,POWER((I23-J23),2)))/((IF(E23&lt;1,0,1)+IF(F23&lt;1,0,1)+IF(G23&lt;1,0,1)+IF(H23&lt;1,0,1)+IF(I23&lt;1,0,1))-1))))</f>
        <v>37.749172176353746</v>
      </c>
      <c r="L23" s="16">
        <f t="shared" ref="L23" si="22">IF(J23=0,0,(K23/J23)*100)</f>
        <v>2.4576283968980301</v>
      </c>
      <c r="M23" s="17">
        <f t="shared" ref="M23" si="23">(IF(J23=0,0,(D23/(IF(E23&lt;1,0,1)+IF(F23&lt;1,0,1)+IF(G23&lt;1,0,1)+IF(H23&lt;1,0,1)+IF(I23&lt;1,0,1)))))*SUM(E23:I23)</f>
        <v>4608</v>
      </c>
      <c r="N23" s="24"/>
      <c r="O23" s="4"/>
      <c r="P23" s="22"/>
    </row>
    <row r="24" spans="1:16" ht="29.4" customHeight="1" x14ac:dyDescent="0.3">
      <c r="A24" s="13">
        <v>16</v>
      </c>
      <c r="B24" s="7" t="s">
        <v>34</v>
      </c>
      <c r="C24" s="8" t="s">
        <v>18</v>
      </c>
      <c r="D24" s="9">
        <v>12</v>
      </c>
      <c r="E24" s="10">
        <v>309</v>
      </c>
      <c r="F24" s="11">
        <v>300</v>
      </c>
      <c r="G24" s="12">
        <v>315</v>
      </c>
      <c r="H24" s="14"/>
      <c r="I24" s="14"/>
      <c r="J24" s="16">
        <f t="shared" si="12"/>
        <v>308</v>
      </c>
      <c r="K24" s="16">
        <f t="shared" si="13"/>
        <v>7.5498344352707498</v>
      </c>
      <c r="L24" s="16">
        <f t="shared" si="14"/>
        <v>2.4512449465164772</v>
      </c>
      <c r="M24" s="17">
        <f t="shared" si="15"/>
        <v>3696</v>
      </c>
      <c r="N24" s="24"/>
      <c r="O24" s="4"/>
    </row>
    <row r="25" spans="1:16" ht="33.6" customHeight="1" x14ac:dyDescent="0.3">
      <c r="A25" s="13">
        <v>17</v>
      </c>
      <c r="B25" s="7" t="s">
        <v>34</v>
      </c>
      <c r="C25" s="8" t="s">
        <v>18</v>
      </c>
      <c r="D25" s="9">
        <v>2</v>
      </c>
      <c r="E25" s="10">
        <v>1138</v>
      </c>
      <c r="F25" s="11">
        <v>1105</v>
      </c>
      <c r="G25" s="12">
        <v>1160</v>
      </c>
      <c r="H25" s="14"/>
      <c r="I25" s="14"/>
      <c r="J25" s="16">
        <f t="shared" ref="J25" si="24">ROUND(SUM(E25:I25)/(IF(E25&lt;1,0,1)+IF(F25&lt;1,0,1)+IF(G25&lt;1,0,1)+IF(H25&lt;1,0,1)+IF(I25&lt;1,0,1)),2)</f>
        <v>1134.33</v>
      </c>
      <c r="K25" s="16">
        <f t="shared" ref="K25" si="25">IF(J25=0,0,(SQRT((IF(E25&lt;1,0,POWER((E25-J25),2))+IF(F25&lt;1,0,POWER((F25-J25),2))+IF(G25&lt;1,0,POWER((G25-J25),2))+IF(H25&lt;1,0,POWER((H25-J25),2))+IF(I25&lt;1,0,POWER((I25-J25),2)))/((IF(E25&lt;1,0,1)+IF(F25&lt;1,0,1)+IF(G25&lt;1,0,1)+IF(H25&lt;1,0,1)+IF(I25&lt;1,0,1))-1))))</f>
        <v>27.682726563689496</v>
      </c>
      <c r="L25" s="16">
        <f t="shared" ref="L25" si="26">IF(J25=0,0,(K25/J25)*100)</f>
        <v>2.4404473622040763</v>
      </c>
      <c r="M25" s="17">
        <f t="shared" ref="M25" si="27">(IF(J25=0,0,(D25/(IF(E25&lt;1,0,1)+IF(F25&lt;1,0,1)+IF(G25&lt;1,0,1)+IF(H25&lt;1,0,1)+IF(I25&lt;1,0,1)))))*SUM(E25:I25)</f>
        <v>2268.6666666666665</v>
      </c>
      <c r="N25" s="24"/>
      <c r="O25" s="4"/>
    </row>
    <row r="26" spans="1:16" x14ac:dyDescent="0.3">
      <c r="A26" s="29" t="s">
        <v>16</v>
      </c>
      <c r="B26" s="30"/>
      <c r="C26" s="30"/>
      <c r="D26" s="29"/>
      <c r="E26" s="30"/>
      <c r="F26" s="29"/>
      <c r="G26" s="29"/>
      <c r="H26" s="29"/>
      <c r="I26" s="29"/>
      <c r="J26" s="29"/>
      <c r="K26" s="29"/>
      <c r="L26" s="29"/>
      <c r="M26" s="15">
        <f>SUM(M9:M25)</f>
        <v>203874.83333333331</v>
      </c>
      <c r="O26" s="4"/>
    </row>
    <row r="27" spans="1:16" x14ac:dyDescent="0.3">
      <c r="L27" s="3"/>
      <c r="M27" s="4"/>
    </row>
    <row r="28" spans="1:16" ht="15.6" customHeight="1" x14ac:dyDescent="0.3">
      <c r="A28" s="23"/>
      <c r="B28" s="25" t="s">
        <v>38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4"/>
      <c r="N28" s="23"/>
      <c r="O28" s="23"/>
      <c r="P28" s="23"/>
    </row>
    <row r="29" spans="1:16" x14ac:dyDescent="0.3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3"/>
      <c r="M29" s="4"/>
      <c r="N29" s="23"/>
      <c r="O29" s="23"/>
      <c r="P29" s="23"/>
    </row>
    <row r="30" spans="1:16" x14ac:dyDescent="0.3">
      <c r="F30" s="20" t="s">
        <v>36</v>
      </c>
    </row>
    <row r="31" spans="1:16" x14ac:dyDescent="0.3">
      <c r="F31" s="20" t="s">
        <v>17</v>
      </c>
    </row>
    <row r="33" spans="6:12" x14ac:dyDescent="0.3">
      <c r="G33" s="18"/>
      <c r="K33" s="18"/>
    </row>
    <row r="34" spans="6:12" x14ac:dyDescent="0.3">
      <c r="F34" s="18"/>
      <c r="G34" s="18"/>
      <c r="J34" s="18"/>
      <c r="K34" s="18"/>
      <c r="L34" s="18"/>
    </row>
    <row r="35" spans="6:12" x14ac:dyDescent="0.3">
      <c r="F35" s="18"/>
      <c r="G35" s="18"/>
      <c r="J35" s="18"/>
      <c r="K35" s="18"/>
      <c r="L35" s="18"/>
    </row>
    <row r="36" spans="6:12" x14ac:dyDescent="0.3">
      <c r="F36" s="18"/>
      <c r="G36" s="18"/>
      <c r="J36" s="18"/>
      <c r="K36" s="18"/>
      <c r="L36" s="18"/>
    </row>
    <row r="37" spans="6:12" x14ac:dyDescent="0.3">
      <c r="F37" s="18"/>
      <c r="G37" s="18"/>
      <c r="J37" s="18"/>
      <c r="K37" s="18"/>
      <c r="L37" s="18"/>
    </row>
    <row r="38" spans="6:12" x14ac:dyDescent="0.3">
      <c r="F38" s="18"/>
      <c r="G38" s="18"/>
      <c r="J38" s="18"/>
      <c r="K38" s="18"/>
      <c r="L38" s="18"/>
    </row>
    <row r="39" spans="6:12" x14ac:dyDescent="0.3">
      <c r="F39" s="18"/>
      <c r="G39" s="18"/>
      <c r="J39" s="18"/>
      <c r="K39" s="18"/>
      <c r="L39" s="18"/>
    </row>
  </sheetData>
  <protectedRanges>
    <protectedRange sqref="H9:I9 A9:A25" name="Диапазон1"/>
    <protectedRange sqref="B9:D9 C10:C25" name="Диапазон1_2_1"/>
    <protectedRange sqref="E9:G9" name="Диапазон1_3_1"/>
  </protectedRanges>
  <mergeCells count="7">
    <mergeCell ref="B28:L28"/>
    <mergeCell ref="K1:M1"/>
    <mergeCell ref="A3:M3"/>
    <mergeCell ref="A4:M4"/>
    <mergeCell ref="A5:M5"/>
    <mergeCell ref="A26:L26"/>
    <mergeCell ref="A6:M6"/>
  </mergeCells>
  <pageMargins left="0.70866141732283472" right="0.70866141732283472" top="0.74803149606299213" bottom="0.74803149606299213" header="0.31496062992125984" footer="0.31496062992125984"/>
  <pageSetup paperSize="9" scale="9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Пользователь</cp:lastModifiedBy>
  <cp:lastPrinted>2026-05-28T13:19:50Z</cp:lastPrinted>
  <dcterms:created xsi:type="dcterms:W3CDTF">2014-01-27T13:34:50Z</dcterms:created>
  <dcterms:modified xsi:type="dcterms:W3CDTF">2026-05-28T22:11:19Z</dcterms:modified>
</cp:coreProperties>
</file>